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35" windowWidth="19035" windowHeight="12270"/>
  </bookViews>
  <sheets>
    <sheet name="2011 Final Budget" sheetId="1" r:id="rId1"/>
    <sheet name="2011 Proposed Funding " sheetId="2" r:id="rId2"/>
  </sheets>
  <externalReferences>
    <externalReference r:id="rId3"/>
    <externalReference r:id="rId4"/>
  </externalReferences>
  <definedNames>
    <definedName name="_xlnm.Print_Area" localSheetId="0">'2011 Final Budget'!$B$1:$C$21</definedName>
  </definedNames>
  <calcPr calcId="125725"/>
</workbook>
</file>

<file path=xl/calcChain.xml><?xml version="1.0" encoding="utf-8"?>
<calcChain xmlns="http://schemas.openxmlformats.org/spreadsheetml/2006/main">
  <c r="B18" i="2"/>
  <c r="A18"/>
  <c r="B17"/>
  <c r="A17"/>
  <c r="B16"/>
  <c r="A16"/>
  <c r="B15"/>
  <c r="A15"/>
  <c r="B14"/>
  <c r="A14"/>
  <c r="B13"/>
  <c r="A13"/>
  <c r="B12"/>
  <c r="A12"/>
  <c r="B11"/>
  <c r="A11"/>
  <c r="B10"/>
  <c r="A10"/>
  <c r="B9"/>
  <c r="A9"/>
  <c r="B8"/>
  <c r="A8"/>
  <c r="B7"/>
  <c r="A7"/>
  <c r="B6"/>
  <c r="A6"/>
  <c r="B3"/>
  <c r="C18" s="1"/>
  <c r="D18" s="1"/>
  <c r="D24" i="1"/>
  <c r="D23"/>
  <c r="K20"/>
  <c r="J20"/>
  <c r="I20"/>
  <c r="F20"/>
  <c r="E20"/>
  <c r="D20"/>
  <c r="L18"/>
  <c r="H18"/>
  <c r="L17"/>
  <c r="H17"/>
  <c r="L16"/>
  <c r="H16"/>
  <c r="L15"/>
  <c r="H15"/>
  <c r="L14"/>
  <c r="H14"/>
  <c r="L13"/>
  <c r="H13"/>
  <c r="L12"/>
  <c r="H12"/>
  <c r="L11"/>
  <c r="H11"/>
  <c r="L10"/>
  <c r="H10"/>
  <c r="L9"/>
  <c r="H9"/>
  <c r="L8"/>
  <c r="H8"/>
  <c r="L7"/>
  <c r="H7"/>
  <c r="L6"/>
  <c r="H6"/>
  <c r="L5"/>
  <c r="H5"/>
  <c r="L4"/>
  <c r="H4"/>
  <c r="L3"/>
  <c r="H3"/>
  <c r="B20" i="2" l="1"/>
  <c r="D26" i="1"/>
  <c r="D28" s="1"/>
  <c r="L20"/>
  <c r="H20"/>
  <c r="C6" i="2"/>
  <c r="D6" s="1"/>
  <c r="C7"/>
  <c r="D7" s="1"/>
  <c r="C8"/>
  <c r="D8" s="1"/>
  <c r="C9"/>
  <c r="D9" s="1"/>
  <c r="C10"/>
  <c r="D10" s="1"/>
  <c r="C11"/>
  <c r="D11" s="1"/>
  <c r="C12"/>
  <c r="D12" s="1"/>
  <c r="C13"/>
  <c r="D13" s="1"/>
  <c r="C14"/>
  <c r="D14" s="1"/>
  <c r="C15"/>
  <c r="D15" s="1"/>
  <c r="C16"/>
  <c r="D16" s="1"/>
  <c r="C17"/>
  <c r="D17" s="1"/>
  <c r="C20" l="1"/>
  <c r="D20"/>
</calcChain>
</file>

<file path=xl/comments1.xml><?xml version="1.0" encoding="utf-8"?>
<comments xmlns="http://schemas.openxmlformats.org/spreadsheetml/2006/main">
  <authors>
    <author>Charlie Grist</author>
  </authors>
  <commentList>
    <comment ref="D8" authorId="0">
      <text>
        <r>
          <rPr>
            <b/>
            <sz val="8"/>
            <color indexed="81"/>
            <rFont val="Tahoma"/>
            <family val="2"/>
          </rPr>
          <t>Charlie Grist:</t>
        </r>
        <r>
          <rPr>
            <sz val="8"/>
            <color indexed="81"/>
            <rFont val="Tahoma"/>
            <family val="2"/>
          </rPr>
          <t xml:space="preserve">
Added rounding loss of  $1000 to Puget.  </t>
        </r>
      </text>
    </comment>
  </commentList>
</comments>
</file>

<file path=xl/sharedStrings.xml><?xml version="1.0" encoding="utf-8"?>
<sst xmlns="http://schemas.openxmlformats.org/spreadsheetml/2006/main" count="108" uniqueCount="77">
  <si>
    <t>2011 RTF Work plan &amp; Budget</t>
  </si>
  <si>
    <t>Work Description</t>
  </si>
  <si>
    <t>Completion Date</t>
  </si>
  <si>
    <t xml:space="preserve">CY 2011 Sponsor Budget (Final)
</t>
  </si>
  <si>
    <t>RTF Contractors</t>
  </si>
  <si>
    <t>RTF Staff</t>
  </si>
  <si>
    <t>WHO</t>
  </si>
  <si>
    <t>CY 2011 Budget</t>
  </si>
  <si>
    <t>CY 2012 Budget</t>
  </si>
  <si>
    <t>CY 2013 Budget</t>
  </si>
  <si>
    <t>CY 2014 Budget</t>
  </si>
  <si>
    <t>4-Year Budget Total (2011-2014)</t>
  </si>
  <si>
    <t>Notes on Out-Year Projections</t>
  </si>
  <si>
    <t>Related 6th Plan Action Items</t>
  </si>
  <si>
    <t>New Projects</t>
  </si>
  <si>
    <r>
      <t>End-Use Load Study - Phase 2a.</t>
    </r>
    <r>
      <rPr>
        <sz val="11"/>
        <color indexed="8"/>
        <rFont val="Calibri"/>
        <family val="2"/>
      </rPr>
      <t xml:space="preserve"> </t>
    </r>
    <r>
      <rPr>
        <sz val="11"/>
        <rFont val="Calibri"/>
        <family val="2"/>
      </rPr>
      <t>In 2011 the subcommittee will to help develop the business case for why this research is needed,  work with regional interests to put together a multi-year research plan and develop appropriate funding for the research.  Recommendations will build on results of phase 1, completed in 2009, which cataloged available data sources, identified major data gaps and proposed possible next steps to update end use load data and to build an end use load data warehouse.</t>
    </r>
  </si>
  <si>
    <t>Ongoing</t>
  </si>
  <si>
    <t>contractor</t>
  </si>
  <si>
    <t>No significant primary data collection in the out-year budget.  Budget assumes the relatively costly funding for data collection activities is outside the RTF.  The RTF budget does include ongoing data warehouse development and maintenance, data analysis for RTF and participating in collaborative efforts on research design to collect primary data where needed.  Steady funding would allow for large-scale multi-year projects and/or small and medium projects as needed.</t>
  </si>
  <si>
    <t>CONS-21</t>
  </si>
  <si>
    <r>
      <t xml:space="preserve">Deemed Measures Review and Standardized Protocols. </t>
    </r>
    <r>
      <rPr>
        <sz val="11"/>
        <color indexed="8"/>
        <rFont val="Calibri"/>
        <family val="2"/>
      </rPr>
      <t xml:space="preserve">  Continue reviewing, documenting and developing deemed measures and standardized protocols.  </t>
    </r>
  </si>
  <si>
    <t>contractor(s)</t>
  </si>
  <si>
    <t>Three years at $500K to develop systematic approach and to cycle once through all RTF measures.  Then scaling back to maintenance-level activity.</t>
  </si>
  <si>
    <t>CONS-9, CONS-10</t>
  </si>
  <si>
    <r>
      <t xml:space="preserve">Guidelines for Measure Costs &amp; Non-Energy Benefits.  </t>
    </r>
    <r>
      <rPr>
        <sz val="11"/>
        <color indexed="8"/>
        <rFont val="Calibri"/>
        <family val="2"/>
      </rPr>
      <t>Develop consistent methodologies and guidelines for estimating measure costs and non-energy benefits.</t>
    </r>
  </si>
  <si>
    <t>Develop approach and standards 2011.  Maintenance and updates 2012-2014.</t>
  </si>
  <si>
    <r>
      <t xml:space="preserve">Provide Direction for Measure Life. </t>
    </r>
    <r>
      <rPr>
        <sz val="11"/>
        <color indexed="8"/>
        <rFont val="Calibri"/>
        <family val="2"/>
      </rPr>
      <t xml:space="preserve"> Provide the Region with better direction for determining measure life.  Perform a literature review of measure life &amp; develop recommendations for a methodology.  </t>
    </r>
  </si>
  <si>
    <t xml:space="preserve">Assumes continuing implementation of the measure life methodology for new measures and revisions of measure lives for existing measures as new data become available. </t>
  </si>
  <si>
    <t>Identify Measures and Standardized Protocols that are applicable to small and/or rural utilities.</t>
  </si>
  <si>
    <t>Continued support.</t>
  </si>
  <si>
    <t>CONS-17</t>
  </si>
  <si>
    <t>Ongoing Projects</t>
  </si>
  <si>
    <r>
      <t xml:space="preserve">RTF Website. </t>
    </r>
    <r>
      <rPr>
        <sz val="11"/>
        <color indexed="8"/>
        <rFont val="Calibri"/>
        <family val="2"/>
      </rPr>
      <t xml:space="preserve"> Significant refinements to the RTF website, including RFP and ongoing study information, PTCS provider and specifications information, and up-to-date meeting information.</t>
    </r>
  </si>
  <si>
    <t>Council Staff, RTF Staff</t>
  </si>
  <si>
    <t>Continued support of website.</t>
  </si>
  <si>
    <t>CONS-8 CONS-21</t>
  </si>
  <si>
    <r>
      <t>PTR Support.</t>
    </r>
    <r>
      <rPr>
        <sz val="11"/>
        <color indexed="8"/>
        <rFont val="Calibri"/>
        <family val="2"/>
      </rPr>
      <t xml:space="preserve">  Uploading data to the PTR and perform the required QA/QC.  Work with BPA and others to develop inputs.    Error tracking.  </t>
    </r>
  </si>
  <si>
    <t>Ongoing work.</t>
  </si>
  <si>
    <t>CONS-19</t>
  </si>
  <si>
    <t>EE Central Support.</t>
  </si>
  <si>
    <r>
      <t>Regional Conservation Progress Tracking.</t>
    </r>
    <r>
      <rPr>
        <sz val="11"/>
        <color indexed="8"/>
        <rFont val="Calibri"/>
        <family val="2"/>
      </rPr>
      <t xml:space="preserve">  </t>
    </r>
  </si>
  <si>
    <t>Council Staff, RTF contractor</t>
  </si>
  <si>
    <r>
      <t>Measure and Protocol Reviews.</t>
    </r>
    <r>
      <rPr>
        <sz val="11"/>
        <color indexed="8"/>
        <rFont val="Calibri"/>
        <family val="2"/>
      </rPr>
      <t xml:space="preserve">  Ongoing RTF work to review new measures &amp; technologies and revisions/updates to existing measures, including, but not limited to:
- Consumer Electronics: review NEEA's deemed savings estimates
- Exterior Lighting
- Grocery Measures: Ongoing review of deemed savings.
- New Manufactured Homes
- Ductless heat pumps
- Heat pump water heaters
</t>
    </r>
    <r>
      <rPr>
        <b/>
        <sz val="11"/>
        <color indexed="8"/>
        <rFont val="Calibri"/>
        <family val="2"/>
      </rPr>
      <t xml:space="preserve">- </t>
    </r>
    <r>
      <rPr>
        <sz val="11"/>
        <rFont val="Calibri"/>
        <family val="2"/>
      </rPr>
      <t>Metering study for low flow faucet aerators in commercial restrooms</t>
    </r>
  </si>
  <si>
    <t>RTF staff, RTF contractors, Council Staff</t>
  </si>
  <si>
    <t>CONS-2, CONS-9, CONS-10</t>
  </si>
  <si>
    <r>
      <t>Information Technology (IT) Standardized Protocol Review and Adoption.</t>
    </r>
    <r>
      <rPr>
        <sz val="11"/>
        <color indexed="8"/>
        <rFont val="Calibri"/>
        <family val="2"/>
      </rPr>
      <t xml:space="preserve">   Hire a contractor to represent the RTF in developing RTF approved protocols, working with IT industry, BPA, and others.  Initial work will determine focus of future work scope: larger server farms, small/medium sized systems, or both.</t>
    </r>
  </si>
  <si>
    <t>Majority of work on 2011.</t>
  </si>
  <si>
    <t>RTF Support</t>
  </si>
  <si>
    <r>
      <t xml:space="preserve">RTF Members and Corresponding Members meeting and project support. </t>
    </r>
    <r>
      <rPr>
        <sz val="11"/>
        <color indexed="8"/>
        <rFont val="Calibri"/>
        <family val="2"/>
      </rPr>
      <t xml:space="preserve"> Subcommittees and special measure reviews.</t>
    </r>
  </si>
  <si>
    <t>RTF members, corresponding members</t>
  </si>
  <si>
    <t>CONS-8</t>
  </si>
  <si>
    <r>
      <t>RTF Meetings.</t>
    </r>
    <r>
      <rPr>
        <sz val="11"/>
        <color indexed="8"/>
        <rFont val="Calibri"/>
        <family val="2"/>
      </rPr>
      <t xml:space="preserve">  (phone, lunches, minutes)</t>
    </r>
  </si>
  <si>
    <t>RTF staff</t>
  </si>
  <si>
    <t>Ongoing.</t>
  </si>
  <si>
    <t>Technical Contract Management.</t>
  </si>
  <si>
    <t>RTF staff, Council Staff</t>
  </si>
  <si>
    <r>
      <t xml:space="preserve">RTF Management. </t>
    </r>
    <r>
      <rPr>
        <sz val="11"/>
        <color indexed="8"/>
        <rFont val="Calibri"/>
        <family val="2"/>
      </rPr>
      <t xml:space="preserve"> Planning, tracking, and organizing RTF affairs.  Develop meeting agendas, subcommittee meetings, minor projects, special requests and inquiries, budgeting, and other management activities.</t>
    </r>
  </si>
  <si>
    <r>
      <t xml:space="preserve">Revise RTF charter, establish by-laws, document procedures.  </t>
    </r>
    <r>
      <rPr>
        <sz val="11"/>
        <color indexed="8"/>
        <rFont val="Calibri"/>
        <family val="2"/>
      </rPr>
      <t>Update operational documents to align them with current practices, respond to NEET review and subsequent recommendations.</t>
    </r>
  </si>
  <si>
    <t>RTF staff; Council staff</t>
  </si>
  <si>
    <t>Total</t>
  </si>
  <si>
    <t>Council Staff - In-kind Contributions</t>
  </si>
  <si>
    <t>Technical Staff Support</t>
  </si>
  <si>
    <t>Administrative Support</t>
  </si>
  <si>
    <t>Meeting Facilities/Support</t>
  </si>
  <si>
    <t>Total NPCC In-Kind</t>
  </si>
  <si>
    <t>Total RTF Sponsor plus NPCC In-Kind Support</t>
  </si>
  <si>
    <t>Definitions</t>
  </si>
  <si>
    <t>RTF Staff - Contract Staff for RTF Management (Adam) &amp; Additional Staff beginning 2011</t>
  </si>
  <si>
    <t>Council Staff - Tom, Charlie, Gillian, legal and administrative staff</t>
  </si>
  <si>
    <t>RTF Members</t>
  </si>
  <si>
    <t>RTF corresponding members</t>
  </si>
  <si>
    <t>Contractors - Contracts for RTF projects</t>
  </si>
  <si>
    <t>Funding Level</t>
  </si>
  <si>
    <t>Organization</t>
  </si>
  <si>
    <t xml:space="preserve">NEEA Funding Shares as of January 2010 </t>
  </si>
  <si>
    <t>Share of RTF Budget</t>
  </si>
  <si>
    <t>Proposed Contribution to RTF Budget Rounded</t>
  </si>
</sst>
</file>

<file path=xl/styles.xml><?xml version="1.0" encoding="utf-8"?>
<styleSheet xmlns="http://schemas.openxmlformats.org/spreadsheetml/2006/main">
  <numFmts count="4">
    <numFmt numFmtId="44" formatCode="_(&quot;$&quot;* #,##0.00_);_(&quot;$&quot;* \(#,##0.00\);_(&quot;$&quot;* &quot;-&quot;??_);_(@_)"/>
    <numFmt numFmtId="164" formatCode="&quot;$&quot;#,##0"/>
    <numFmt numFmtId="165" formatCode="_(&quot;$&quot;* #,##0_);_(&quot;$&quot;* \(#,##0\);_(&quot;$&quot;* &quot;-&quot;??_);_(@_)"/>
    <numFmt numFmtId="166" formatCode="0.0%"/>
  </numFmts>
  <fonts count="18">
    <font>
      <sz val="11"/>
      <color theme="1"/>
      <name val="Calibri"/>
      <family val="2"/>
      <scheme val="minor"/>
    </font>
    <font>
      <sz val="11"/>
      <color theme="1"/>
      <name val="Calibri"/>
      <family val="2"/>
      <scheme val="minor"/>
    </font>
    <font>
      <b/>
      <sz val="11"/>
      <color indexed="8"/>
      <name val="Calibri"/>
      <family val="2"/>
    </font>
    <font>
      <b/>
      <sz val="11"/>
      <name val="Calibri"/>
      <family val="2"/>
    </font>
    <font>
      <sz val="16"/>
      <color indexed="8"/>
      <name val="Calibri"/>
      <family val="2"/>
    </font>
    <font>
      <sz val="11"/>
      <color indexed="8"/>
      <name val="Calibri"/>
      <family val="2"/>
    </font>
    <font>
      <sz val="11"/>
      <name val="Calibri"/>
      <family val="2"/>
    </font>
    <font>
      <sz val="11"/>
      <name val="Calibri"/>
      <family val="2"/>
      <scheme val="minor"/>
    </font>
    <font>
      <sz val="11"/>
      <color theme="0"/>
      <name val="Calibri"/>
      <family val="2"/>
      <scheme val="minor"/>
    </font>
    <font>
      <b/>
      <sz val="11"/>
      <name val="Arial"/>
      <family val="2"/>
    </font>
    <font>
      <b/>
      <sz val="12"/>
      <name val="Calibri"/>
      <family val="2"/>
    </font>
    <font>
      <sz val="12"/>
      <name val="Calibri"/>
      <family val="2"/>
    </font>
    <font>
      <sz val="12"/>
      <color indexed="8"/>
      <name val="Calibri"/>
      <family val="2"/>
    </font>
    <font>
      <b/>
      <sz val="12"/>
      <color indexed="8"/>
      <name val="Calibri"/>
      <family val="2"/>
    </font>
    <font>
      <sz val="10"/>
      <name val="Arial"/>
      <family val="2"/>
    </font>
    <font>
      <b/>
      <sz val="11"/>
      <color theme="1"/>
      <name val="Calibri"/>
      <family val="2"/>
      <scheme val="minor"/>
    </font>
    <font>
      <b/>
      <sz val="8"/>
      <color indexed="81"/>
      <name val="Tahoma"/>
      <family val="2"/>
    </font>
    <font>
      <sz val="8"/>
      <color indexed="81"/>
      <name val="Tahoma"/>
      <family val="2"/>
    </font>
  </fonts>
  <fills count="21">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indexed="9"/>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CCFFCC"/>
        <bgColor indexed="64"/>
      </patternFill>
    </fill>
    <fill>
      <patternFill patternType="solid">
        <fgColor indexed="42"/>
        <bgColor indexed="64"/>
      </patternFill>
    </fill>
    <fill>
      <patternFill patternType="solid">
        <fgColor theme="9" tint="0.39997558519241921"/>
        <bgColor indexed="64"/>
      </patternFill>
    </fill>
    <fill>
      <patternFill patternType="solid">
        <fgColor indexed="15"/>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59999389629810485"/>
        <bgColor indexed="64"/>
      </patternFill>
    </fill>
    <fill>
      <patternFill patternType="solid">
        <fgColor theme="7" tint="0.79998168889431442"/>
        <bgColor indexed="64"/>
      </patternFill>
    </fill>
  </fills>
  <borders count="4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23"/>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style="thick">
        <color indexed="64"/>
      </right>
      <top style="thin">
        <color indexed="64"/>
      </top>
      <bottom/>
      <diagonal/>
    </border>
    <border>
      <left style="thin">
        <color indexed="23"/>
      </left>
      <right/>
      <top style="thin">
        <color indexed="23"/>
      </top>
      <bottom/>
      <diagonal/>
    </border>
    <border>
      <left style="thick">
        <color indexed="30"/>
      </left>
      <right/>
      <top style="thick">
        <color indexed="30"/>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ck">
        <color indexed="30"/>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30"/>
      </left>
      <right/>
      <top/>
      <bottom style="thick">
        <color indexed="58"/>
      </bottom>
      <diagonal/>
    </border>
    <border>
      <left style="thick">
        <color indexed="58"/>
      </left>
      <right/>
      <top/>
      <bottom/>
      <diagonal/>
    </border>
    <border>
      <left style="thick">
        <color indexed="58"/>
      </left>
      <right/>
      <top/>
      <bottom style="thick">
        <color indexed="60"/>
      </bottom>
      <diagonal/>
    </border>
    <border>
      <left style="thick">
        <color indexed="60"/>
      </left>
      <right/>
      <top style="thick">
        <color indexed="60"/>
      </top>
      <bottom style="thin">
        <color indexed="64"/>
      </bottom>
      <diagonal/>
    </border>
    <border>
      <left style="thick">
        <color indexed="60"/>
      </left>
      <right/>
      <top style="thin">
        <color indexed="64"/>
      </top>
      <bottom style="thin">
        <color indexed="64"/>
      </bottom>
      <diagonal/>
    </border>
    <border>
      <left style="thick">
        <color indexed="60"/>
      </left>
      <right/>
      <top style="thin">
        <color indexed="64"/>
      </top>
      <bottom style="thick">
        <color indexed="60"/>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4">
    <xf numFmtId="0" fontId="0" fillId="0" borderId="0"/>
    <xf numFmtId="44" fontId="5"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8"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44" fontId="14" fillId="0" borderId="0" applyFont="0" applyFill="0" applyBorder="0" applyAlignment="0" applyProtection="0"/>
    <xf numFmtId="0" fontId="14" fillId="0" borderId="0"/>
    <xf numFmtId="9" fontId="14" fillId="0" borderId="0" applyFont="0" applyFill="0" applyBorder="0" applyAlignment="0" applyProtection="0"/>
    <xf numFmtId="9" fontId="5" fillId="0" borderId="0" applyFont="0" applyFill="0" applyBorder="0" applyAlignment="0" applyProtection="0"/>
  </cellStyleXfs>
  <cellXfs count="111">
    <xf numFmtId="0" fontId="0" fillId="0" borderId="0" xfId="0"/>
    <xf numFmtId="0" fontId="2" fillId="0" borderId="3" xfId="8" applyFont="1" applyFill="1" applyBorder="1" applyAlignment="1">
      <alignment wrapText="1"/>
    </xf>
    <xf numFmtId="0" fontId="2" fillId="10" borderId="4" xfId="8" applyFont="1" applyFill="1" applyBorder="1" applyAlignment="1">
      <alignment wrapText="1"/>
    </xf>
    <xf numFmtId="0" fontId="2" fillId="10" borderId="5" xfId="8" applyFont="1" applyFill="1" applyBorder="1" applyAlignment="1">
      <alignment wrapText="1"/>
    </xf>
    <xf numFmtId="0" fontId="3" fillId="10" borderId="6" xfId="8" applyFont="1" applyFill="1" applyBorder="1" applyAlignment="1">
      <alignment wrapText="1"/>
    </xf>
    <xf numFmtId="0" fontId="4" fillId="0" borderId="0" xfId="0" applyFont="1" applyFill="1" applyAlignment="1">
      <alignment wrapText="1"/>
    </xf>
    <xf numFmtId="164" fontId="2" fillId="11" borderId="9" xfId="8" applyNumberFormat="1" applyFont="1" applyFill="1" applyBorder="1" applyAlignment="1">
      <alignment horizontal="center" vertical="center" wrapText="1"/>
    </xf>
    <xf numFmtId="0" fontId="2" fillId="12" borderId="1" xfId="3" applyFont="1" applyFill="1" applyBorder="1" applyAlignment="1">
      <alignment vertical="center" wrapText="1"/>
    </xf>
    <xf numFmtId="0" fontId="0" fillId="10" borderId="12" xfId="3" applyFont="1" applyFill="1" applyBorder="1" applyAlignment="1">
      <alignment horizontal="center" vertical="center" wrapText="1"/>
    </xf>
    <xf numFmtId="164" fontId="3" fillId="11" borderId="13" xfId="2" applyNumberFormat="1" applyFont="1" applyFill="1" applyBorder="1" applyAlignment="1">
      <alignment horizontal="center" vertical="center" wrapText="1"/>
    </xf>
    <xf numFmtId="164" fontId="6" fillId="10" borderId="2" xfId="2" applyNumberFormat="1" applyFont="1" applyFill="1" applyBorder="1" applyAlignment="1">
      <alignment horizontal="center" vertical="center" wrapText="1"/>
    </xf>
    <xf numFmtId="164" fontId="1" fillId="10" borderId="2" xfId="2" applyNumberFormat="1" applyFill="1" applyBorder="1" applyAlignment="1">
      <alignment horizontal="center" vertical="center" wrapText="1"/>
    </xf>
    <xf numFmtId="164" fontId="7" fillId="10" borderId="2" xfId="2" applyNumberFormat="1" applyFont="1" applyFill="1" applyBorder="1" applyAlignment="1">
      <alignment horizontal="left" vertical="center" wrapText="1"/>
    </xf>
    <xf numFmtId="0" fontId="1" fillId="10" borderId="14" xfId="2" applyFill="1" applyBorder="1" applyAlignment="1">
      <alignment horizontal="center" vertical="center" wrapText="1"/>
    </xf>
    <xf numFmtId="0" fontId="0" fillId="0" borderId="0" xfId="0" applyFill="1" applyAlignment="1">
      <alignment wrapText="1"/>
    </xf>
    <xf numFmtId="0" fontId="2" fillId="12" borderId="16" xfId="3" applyFont="1" applyFill="1" applyBorder="1" applyAlignment="1">
      <alignment vertical="center" wrapText="1"/>
    </xf>
    <xf numFmtId="0" fontId="0" fillId="10" borderId="17" xfId="3" applyFont="1" applyFill="1" applyBorder="1" applyAlignment="1">
      <alignment horizontal="center" vertical="center" wrapText="1"/>
    </xf>
    <xf numFmtId="164" fontId="3" fillId="11" borderId="18" xfId="2" applyNumberFormat="1" applyFont="1" applyFill="1" applyBorder="1" applyAlignment="1">
      <alignment horizontal="center" vertical="center" wrapText="1"/>
    </xf>
    <xf numFmtId="164" fontId="6" fillId="10" borderId="5" xfId="2" applyNumberFormat="1" applyFont="1" applyFill="1" applyBorder="1" applyAlignment="1">
      <alignment horizontal="center" vertical="center" wrapText="1"/>
    </xf>
    <xf numFmtId="164" fontId="1" fillId="10" borderId="5" xfId="2" applyNumberFormat="1" applyFill="1" applyBorder="1" applyAlignment="1">
      <alignment horizontal="center" vertical="center" wrapText="1"/>
    </xf>
    <xf numFmtId="164" fontId="7" fillId="10" borderId="5" xfId="2" applyNumberFormat="1" applyFont="1" applyFill="1" applyBorder="1" applyAlignment="1">
      <alignment horizontal="left" vertical="center" wrapText="1"/>
    </xf>
    <xf numFmtId="0" fontId="0" fillId="10" borderId="19" xfId="2" applyFont="1" applyFill="1" applyBorder="1" applyAlignment="1">
      <alignment horizontal="center" vertical="center" wrapText="1"/>
    </xf>
    <xf numFmtId="0" fontId="1" fillId="10" borderId="17" xfId="3" applyFill="1" applyBorder="1" applyAlignment="1">
      <alignment horizontal="center" vertical="center" wrapText="1"/>
    </xf>
    <xf numFmtId="164" fontId="5" fillId="10" borderId="5" xfId="2" applyNumberFormat="1" applyFont="1" applyFill="1" applyBorder="1" applyAlignment="1">
      <alignment horizontal="center" vertical="center" wrapText="1"/>
    </xf>
    <xf numFmtId="0" fontId="1" fillId="10" borderId="19" xfId="2" applyFill="1" applyBorder="1" applyAlignment="1">
      <alignment horizontal="center" vertical="center" wrapText="1"/>
    </xf>
    <xf numFmtId="0" fontId="2" fillId="14" borderId="16" xfId="7" applyFont="1" applyFill="1" applyBorder="1" applyAlignment="1">
      <alignment vertical="center" wrapText="1"/>
    </xf>
    <xf numFmtId="0" fontId="5" fillId="10" borderId="17" xfId="7" applyFont="1" applyFill="1" applyBorder="1" applyAlignment="1">
      <alignment horizontal="center" vertical="center" wrapText="1"/>
    </xf>
    <xf numFmtId="164" fontId="5" fillId="10" borderId="5" xfId="6" applyNumberFormat="1" applyFont="1" applyFill="1" applyBorder="1" applyAlignment="1">
      <alignment horizontal="center" vertical="center" wrapText="1"/>
    </xf>
    <xf numFmtId="164" fontId="1" fillId="10" borderId="5" xfId="6" applyNumberFormat="1" applyFill="1" applyBorder="1" applyAlignment="1">
      <alignment horizontal="center" vertical="center" wrapText="1"/>
    </xf>
    <xf numFmtId="164" fontId="7" fillId="10" borderId="5" xfId="6" applyNumberFormat="1" applyFont="1" applyFill="1" applyBorder="1" applyAlignment="1">
      <alignment horizontal="left" vertical="center" wrapText="1"/>
    </xf>
    <xf numFmtId="0" fontId="1" fillId="10" borderId="19" xfId="6" applyFill="1" applyBorder="1" applyAlignment="1">
      <alignment horizontal="center" vertical="center" wrapText="1"/>
    </xf>
    <xf numFmtId="0" fontId="0" fillId="0" borderId="0" xfId="0" applyFill="1" applyBorder="1" applyAlignment="1">
      <alignment wrapText="1"/>
    </xf>
    <xf numFmtId="0" fontId="0" fillId="10" borderId="19" xfId="6" applyFont="1" applyFill="1" applyBorder="1" applyAlignment="1">
      <alignment horizontal="center" vertical="center" wrapText="1"/>
    </xf>
    <xf numFmtId="0" fontId="2" fillId="15" borderId="16" xfId="5" applyFont="1" applyFill="1" applyBorder="1" applyAlignment="1">
      <alignment vertical="center" wrapText="1"/>
    </xf>
    <xf numFmtId="0" fontId="1" fillId="10" borderId="17" xfId="5" applyFill="1" applyBorder="1" applyAlignment="1">
      <alignment horizontal="center" vertical="center" wrapText="1"/>
    </xf>
    <xf numFmtId="164" fontId="5" fillId="10" borderId="5" xfId="4" applyNumberFormat="1" applyFont="1" applyFill="1" applyBorder="1" applyAlignment="1">
      <alignment horizontal="center" vertical="center" wrapText="1"/>
    </xf>
    <xf numFmtId="164" fontId="1" fillId="10" borderId="5" xfId="4" applyNumberFormat="1" applyFill="1" applyBorder="1" applyAlignment="1">
      <alignment horizontal="center" vertical="center" wrapText="1"/>
    </xf>
    <xf numFmtId="164" fontId="7" fillId="10" borderId="5" xfId="4" applyNumberFormat="1" applyFont="1" applyFill="1" applyBorder="1" applyAlignment="1">
      <alignment horizontal="left" vertical="center" wrapText="1"/>
    </xf>
    <xf numFmtId="164" fontId="0" fillId="10" borderId="19" xfId="4" applyNumberFormat="1" applyFont="1" applyFill="1" applyBorder="1" applyAlignment="1">
      <alignment horizontal="center" vertical="center" wrapText="1"/>
    </xf>
    <xf numFmtId="164" fontId="1" fillId="10" borderId="19" xfId="4" applyNumberFormat="1" applyFill="1" applyBorder="1" applyAlignment="1">
      <alignment horizontal="center" vertical="center" wrapText="1"/>
    </xf>
    <xf numFmtId="0" fontId="2" fillId="15" borderId="26" xfId="5" applyFont="1" applyFill="1" applyBorder="1" applyAlignment="1">
      <alignment vertical="center" wrapText="1"/>
    </xf>
    <xf numFmtId="0" fontId="0" fillId="10" borderId="27" xfId="5" applyFont="1" applyFill="1" applyBorder="1" applyAlignment="1">
      <alignment horizontal="center" vertical="center" wrapText="1"/>
    </xf>
    <xf numFmtId="164" fontId="3" fillId="11" borderId="28" xfId="2" applyNumberFormat="1" applyFont="1" applyFill="1" applyBorder="1" applyAlignment="1">
      <alignment horizontal="center" vertical="center" wrapText="1"/>
    </xf>
    <xf numFmtId="164" fontId="5" fillId="10" borderId="29" xfId="4" applyNumberFormat="1" applyFont="1" applyFill="1" applyBorder="1" applyAlignment="1">
      <alignment horizontal="center" vertical="center" wrapText="1"/>
    </xf>
    <xf numFmtId="164" fontId="1" fillId="10" borderId="29" xfId="4" applyNumberFormat="1" applyFill="1" applyBorder="1" applyAlignment="1">
      <alignment horizontal="center" vertical="center" wrapText="1"/>
    </xf>
    <xf numFmtId="164" fontId="1" fillId="10" borderId="29" xfId="2" applyNumberFormat="1" applyFill="1" applyBorder="1" applyAlignment="1">
      <alignment horizontal="center" vertical="center" wrapText="1"/>
    </xf>
    <xf numFmtId="164" fontId="7" fillId="10" borderId="29" xfId="4" applyNumberFormat="1" applyFont="1" applyFill="1" applyBorder="1" applyAlignment="1">
      <alignment horizontal="left" vertical="center" wrapText="1"/>
    </xf>
    <xf numFmtId="164" fontId="0" fillId="10" borderId="30" xfId="4" applyNumberFormat="1" applyFont="1" applyFill="1" applyBorder="1" applyAlignment="1">
      <alignment horizontal="center" vertical="center" wrapText="1"/>
    </xf>
    <xf numFmtId="0" fontId="6" fillId="0" borderId="0" xfId="0" applyFont="1" applyBorder="1" applyAlignment="1">
      <alignment wrapText="1"/>
    </xf>
    <xf numFmtId="0" fontId="6" fillId="0" borderId="0" xfId="0" applyFont="1" applyFill="1" applyAlignment="1">
      <alignment wrapText="1"/>
    </xf>
    <xf numFmtId="0" fontId="6" fillId="0" borderId="0" xfId="0" applyFont="1" applyAlignment="1">
      <alignment horizontal="center" wrapText="1"/>
    </xf>
    <xf numFmtId="0" fontId="3" fillId="0" borderId="0" xfId="0" applyFont="1" applyFill="1" applyBorder="1" applyAlignment="1">
      <alignment wrapText="1"/>
    </xf>
    <xf numFmtId="0" fontId="2" fillId="0" borderId="0" xfId="0" applyFont="1" applyFill="1" applyAlignment="1">
      <alignment wrapText="1"/>
    </xf>
    <xf numFmtId="0" fontId="7" fillId="0" borderId="0" xfId="0" applyFont="1" applyFill="1" applyAlignment="1">
      <alignment wrapText="1"/>
    </xf>
    <xf numFmtId="0" fontId="9" fillId="0" borderId="0" xfId="0" applyFont="1" applyFill="1" applyBorder="1" applyAlignment="1">
      <alignment vertical="top" wrapText="1"/>
    </xf>
    <xf numFmtId="0" fontId="6" fillId="0" borderId="0" xfId="0" applyFont="1" applyBorder="1" applyAlignment="1">
      <alignment horizontal="center" wrapText="1"/>
    </xf>
    <xf numFmtId="164" fontId="10" fillId="11" borderId="0" xfId="0" applyNumberFormat="1" applyFont="1" applyFill="1" applyBorder="1" applyAlignment="1">
      <alignment horizontal="center" wrapText="1"/>
    </xf>
    <xf numFmtId="164" fontId="10" fillId="0" borderId="0" xfId="0" applyNumberFormat="1" applyFont="1" applyFill="1" applyBorder="1" applyAlignment="1">
      <alignment horizontal="center" wrapText="1"/>
    </xf>
    <xf numFmtId="164" fontId="11" fillId="0" borderId="0" xfId="0" applyNumberFormat="1" applyFont="1" applyFill="1" applyAlignment="1">
      <alignment wrapText="1"/>
    </xf>
    <xf numFmtId="0" fontId="12" fillId="0" borderId="0" xfId="0" applyFont="1" applyFill="1" applyAlignment="1">
      <alignment wrapText="1"/>
    </xf>
    <xf numFmtId="0" fontId="6" fillId="0" borderId="0" xfId="0" applyFont="1" applyFill="1" applyBorder="1" applyAlignment="1">
      <alignment wrapText="1"/>
    </xf>
    <xf numFmtId="0" fontId="6" fillId="0" borderId="0" xfId="0" applyFont="1" applyFill="1" applyBorder="1" applyAlignment="1">
      <alignment horizontal="center" wrapText="1"/>
    </xf>
    <xf numFmtId="0" fontId="13" fillId="0" borderId="0" xfId="0" applyFont="1" applyFill="1" applyAlignment="1">
      <alignment wrapText="1"/>
    </xf>
    <xf numFmtId="0" fontId="11" fillId="0" borderId="0" xfId="0" applyFont="1" applyFill="1" applyBorder="1" applyAlignment="1">
      <alignment wrapText="1"/>
    </xf>
    <xf numFmtId="0" fontId="3" fillId="0" borderId="31" xfId="0" applyFont="1" applyBorder="1" applyAlignment="1">
      <alignment wrapText="1"/>
    </xf>
    <xf numFmtId="0" fontId="6" fillId="0" borderId="32" xfId="0" applyFont="1" applyBorder="1" applyAlignment="1">
      <alignment horizontal="center" wrapText="1"/>
    </xf>
    <xf numFmtId="0" fontId="6" fillId="0" borderId="33" xfId="0" applyFont="1" applyBorder="1" applyAlignment="1">
      <alignment horizontal="center" wrapText="1"/>
    </xf>
    <xf numFmtId="0" fontId="6" fillId="0" borderId="34" xfId="0" applyFont="1" applyBorder="1" applyAlignment="1">
      <alignment wrapText="1"/>
    </xf>
    <xf numFmtId="165" fontId="6" fillId="0" borderId="35" xfId="1" applyNumberFormat="1" applyFont="1" applyBorder="1" applyAlignment="1">
      <alignment horizontal="center" wrapText="1"/>
    </xf>
    <xf numFmtId="0" fontId="3" fillId="0" borderId="36" xfId="0" applyFont="1" applyBorder="1" applyAlignment="1">
      <alignment wrapText="1"/>
    </xf>
    <xf numFmtId="0" fontId="0" fillId="0" borderId="37" xfId="0" applyFill="1" applyBorder="1" applyAlignment="1">
      <alignment wrapText="1"/>
    </xf>
    <xf numFmtId="165" fontId="3" fillId="0" borderId="38" xfId="1" applyNumberFormat="1" applyFont="1" applyBorder="1" applyAlignment="1">
      <alignment horizontal="center" wrapText="1"/>
    </xf>
    <xf numFmtId="0" fontId="6" fillId="0" borderId="0" xfId="0" applyFont="1" applyAlignment="1">
      <alignment wrapText="1"/>
    </xf>
    <xf numFmtId="44" fontId="12" fillId="0" borderId="0" xfId="1" applyFont="1" applyFill="1" applyAlignment="1">
      <alignment wrapText="1"/>
    </xf>
    <xf numFmtId="0" fontId="3" fillId="0" borderId="39" xfId="0" applyFont="1" applyBorder="1" applyAlignment="1">
      <alignment wrapText="1"/>
    </xf>
    <xf numFmtId="0" fontId="3" fillId="0" borderId="40" xfId="0" applyFont="1" applyBorder="1" applyAlignment="1">
      <alignment horizontal="center" wrapText="1"/>
    </xf>
    <xf numFmtId="164" fontId="13" fillId="0" borderId="41" xfId="1" applyNumberFormat="1" applyFont="1" applyFill="1" applyBorder="1" applyAlignment="1">
      <alignment wrapText="1"/>
    </xf>
    <xf numFmtId="0" fontId="3" fillId="0" borderId="42" xfId="0" applyFont="1" applyBorder="1" applyAlignment="1">
      <alignment wrapText="1"/>
    </xf>
    <xf numFmtId="0" fontId="6" fillId="0" borderId="43" xfId="0" applyFont="1" applyBorder="1" applyAlignment="1">
      <alignment wrapText="1"/>
    </xf>
    <xf numFmtId="0" fontId="6" fillId="0" borderId="44" xfId="0" applyFont="1" applyBorder="1" applyAlignment="1">
      <alignment wrapText="1"/>
    </xf>
    <xf numFmtId="0" fontId="15" fillId="0" borderId="0" xfId="0" applyFont="1"/>
    <xf numFmtId="165" fontId="1" fillId="16" borderId="0" xfId="1" applyNumberFormat="1" applyFont="1" applyFill="1"/>
    <xf numFmtId="0" fontId="15" fillId="17" borderId="1" xfId="0" applyFont="1" applyFill="1" applyBorder="1" applyAlignment="1">
      <alignment wrapText="1"/>
    </xf>
    <xf numFmtId="0" fontId="15" fillId="17" borderId="2" xfId="0" applyFont="1" applyFill="1" applyBorder="1" applyAlignment="1">
      <alignment wrapText="1"/>
    </xf>
    <xf numFmtId="0" fontId="15" fillId="17" borderId="14" xfId="0" applyFont="1" applyFill="1" applyBorder="1" applyAlignment="1">
      <alignment wrapText="1"/>
    </xf>
    <xf numFmtId="0" fontId="15" fillId="18" borderId="0" xfId="0" applyFont="1" applyFill="1" applyAlignment="1">
      <alignment wrapText="1"/>
    </xf>
    <xf numFmtId="0" fontId="0" fillId="0" borderId="34" xfId="0" applyBorder="1"/>
    <xf numFmtId="166" fontId="1" fillId="0" borderId="0" xfId="13" applyNumberFormat="1" applyFont="1" applyBorder="1"/>
    <xf numFmtId="165" fontId="0" fillId="0" borderId="0" xfId="0" applyNumberFormat="1" applyBorder="1"/>
    <xf numFmtId="165" fontId="0" fillId="0" borderId="35" xfId="0" applyNumberFormat="1" applyBorder="1"/>
    <xf numFmtId="0" fontId="0" fillId="0" borderId="0" xfId="0" applyBorder="1"/>
    <xf numFmtId="0" fontId="0" fillId="0" borderId="35" xfId="0" applyBorder="1"/>
    <xf numFmtId="0" fontId="0" fillId="0" borderId="36" xfId="0" applyBorder="1"/>
    <xf numFmtId="166" fontId="0" fillId="0" borderId="37" xfId="0" applyNumberFormat="1" applyBorder="1"/>
    <xf numFmtId="165" fontId="0" fillId="0" borderId="37" xfId="0" applyNumberFormat="1" applyBorder="1"/>
    <xf numFmtId="165" fontId="0" fillId="0" borderId="38" xfId="0" applyNumberFormat="1" applyBorder="1"/>
    <xf numFmtId="0" fontId="2" fillId="20" borderId="8" xfId="9" applyFont="1" applyFill="1" applyBorder="1" applyAlignment="1">
      <alignment horizontal="center" vertical="center" wrapText="1"/>
    </xf>
    <xf numFmtId="164" fontId="2" fillId="20" borderId="8" xfId="8" applyNumberFormat="1" applyFont="1" applyFill="1" applyBorder="1" applyAlignment="1">
      <alignment horizontal="center" vertical="center" wrapText="1"/>
    </xf>
    <xf numFmtId="164" fontId="3" fillId="20" borderId="10" xfId="8" applyNumberFormat="1" applyFont="1" applyFill="1" applyBorder="1" applyAlignment="1">
      <alignment horizontal="center" vertical="center" wrapText="1"/>
    </xf>
    <xf numFmtId="0" fontId="2" fillId="19" borderId="1" xfId="9" applyFont="1" applyFill="1" applyBorder="1" applyAlignment="1">
      <alignment horizontal="center"/>
    </xf>
    <xf numFmtId="0" fontId="2" fillId="19" borderId="2" xfId="9" applyFont="1" applyFill="1" applyBorder="1" applyAlignment="1">
      <alignment horizontal="center"/>
    </xf>
    <xf numFmtId="0" fontId="2" fillId="20" borderId="7" xfId="9" applyFont="1" applyFill="1" applyBorder="1" applyAlignment="1">
      <alignment horizontal="center" vertical="center" wrapText="1"/>
    </xf>
    <xf numFmtId="0" fontId="2" fillId="20" borderId="8" xfId="9" applyFont="1" applyFill="1" applyBorder="1" applyAlignment="1">
      <alignment horizontal="center" vertical="center" wrapText="1"/>
    </xf>
    <xf numFmtId="0" fontId="2" fillId="12" borderId="11" xfId="3" applyFont="1" applyFill="1" applyBorder="1" applyAlignment="1">
      <alignment horizontal="center" vertical="center" textRotation="90" wrapText="1"/>
    </xf>
    <xf numFmtId="0" fontId="2" fillId="12" borderId="15" xfId="3" applyFont="1" applyFill="1" applyBorder="1" applyAlignment="1">
      <alignment horizontal="center" vertical="center" textRotation="90" wrapText="1"/>
    </xf>
    <xf numFmtId="0" fontId="2" fillId="12" borderId="20" xfId="3" applyFont="1" applyFill="1" applyBorder="1" applyAlignment="1">
      <alignment horizontal="center" vertical="center" textRotation="90" wrapText="1"/>
    </xf>
    <xf numFmtId="0" fontId="2" fillId="13" borderId="21" xfId="7" applyFont="1" applyFill="1" applyBorder="1" applyAlignment="1">
      <alignment horizontal="center" vertical="center" textRotation="90" wrapText="1"/>
    </xf>
    <xf numFmtId="0" fontId="2" fillId="13" borderId="22" xfId="7" applyFont="1" applyFill="1" applyBorder="1" applyAlignment="1">
      <alignment horizontal="center" vertical="center" textRotation="90" wrapText="1"/>
    </xf>
    <xf numFmtId="0" fontId="2" fillId="15" borderId="23" xfId="5" applyFont="1" applyFill="1" applyBorder="1" applyAlignment="1">
      <alignment horizontal="center" vertical="center" textRotation="90" wrapText="1"/>
    </xf>
    <xf numFmtId="0" fontId="2" fillId="15" borderId="24" xfId="5" applyFont="1" applyFill="1" applyBorder="1" applyAlignment="1">
      <alignment horizontal="center" vertical="center" textRotation="90" wrapText="1"/>
    </xf>
    <xf numFmtId="0" fontId="2" fillId="15" borderId="25" xfId="5" applyFont="1" applyFill="1" applyBorder="1" applyAlignment="1">
      <alignment horizontal="center" vertical="center" textRotation="90" wrapText="1"/>
    </xf>
  </cellXfs>
  <cellStyles count="14">
    <cellStyle name="20% - Accent1" xfId="2" builtinId="30"/>
    <cellStyle name="20% - Accent2" xfId="4" builtinId="34"/>
    <cellStyle name="20% - Accent3" xfId="6" builtinId="38"/>
    <cellStyle name="20% - Accent4" xfId="8" builtinId="42"/>
    <cellStyle name="40% - Accent1" xfId="3" builtinId="31"/>
    <cellStyle name="40% - Accent2" xfId="5" builtinId="35"/>
    <cellStyle name="40% - Accent4" xfId="9" builtinId="43"/>
    <cellStyle name="60% - Accent3" xfId="7" builtinId="40"/>
    <cellStyle name="Currency" xfId="1" builtinId="4"/>
    <cellStyle name="Currency 2" xfId="10"/>
    <cellStyle name="Normal" xfId="0" builtinId="0"/>
    <cellStyle name="Normal 2" xfId="11"/>
    <cellStyle name="Percent 2" xfId="12"/>
    <cellStyle name="Percent 3" xfId="1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l%202011%20RTF%20Work%20Plan_113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l%20RTF%20Funding_11301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1 Final Budget (clean)"/>
      <sheetName val="2011 Final Budget (redline)"/>
      <sheetName val="2011 Draft Budget"/>
      <sheetName val="Additional Work Plan Items"/>
      <sheetName val="NPCC In Kind"/>
      <sheetName val="6P Actions"/>
    </sheetNames>
    <sheetDataSet>
      <sheetData sheetId="0"/>
      <sheetData sheetId="1"/>
      <sheetData sheetId="2"/>
      <sheetData sheetId="3"/>
      <sheetData sheetId="4">
        <row r="19">
          <cell r="J19">
            <v>82600.000000000015</v>
          </cell>
          <cell r="K19">
            <v>105000.00000000001</v>
          </cell>
        </row>
      </sheetData>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1 Proposed Funding "/>
      <sheetName val="Funding Share What-Ifs"/>
      <sheetName val="NEEA Shares 2010"/>
      <sheetName val="Funders"/>
      <sheetName val="Comments"/>
      <sheetName val="2010 Budget"/>
      <sheetName val="Summary"/>
    </sheetNames>
    <sheetDataSet>
      <sheetData sheetId="0"/>
      <sheetData sheetId="1">
        <row r="3">
          <cell r="P3">
            <v>1400000</v>
          </cell>
        </row>
      </sheetData>
      <sheetData sheetId="2">
        <row r="2">
          <cell r="A2" t="str">
            <v>Bonneville Power Administration</v>
          </cell>
          <cell r="B2">
            <v>0.35491098436645985</v>
          </cell>
        </row>
        <row r="3">
          <cell r="A3" t="str">
            <v>Energy Trust of Oregon</v>
          </cell>
          <cell r="B3">
            <v>0.20525957851608623</v>
          </cell>
        </row>
        <row r="4">
          <cell r="A4" t="str">
            <v>Puget Sound Energy</v>
          </cell>
          <cell r="B4">
            <v>0.13718045536284248</v>
          </cell>
        </row>
        <row r="5">
          <cell r="A5" t="str">
            <v>Idaho Power Company</v>
          </cell>
          <cell r="B5">
            <v>8.6172223450727434E-2</v>
          </cell>
        </row>
        <row r="6">
          <cell r="A6" t="str">
            <v>Avista Corporation, Inc</v>
          </cell>
          <cell r="B6">
            <v>5.5301509948806102E-2</v>
          </cell>
        </row>
        <row r="7">
          <cell r="A7" t="str">
            <v>PacifiCorp</v>
          </cell>
          <cell r="B7">
            <v>4.5079419385255989E-2</v>
          </cell>
        </row>
        <row r="8">
          <cell r="A8" t="str">
            <v>NorthWestern Energy</v>
          </cell>
          <cell r="B8">
            <v>3.8128397802041913E-2</v>
          </cell>
        </row>
        <row r="9">
          <cell r="A9" t="str">
            <v>Seattle City Light</v>
          </cell>
          <cell r="B9">
            <v>3.7208409651322404E-2</v>
          </cell>
        </row>
        <row r="10">
          <cell r="A10" t="str">
            <v>Clark Public Utilities</v>
          </cell>
          <cell r="B10">
            <v>1.3596423519987317E-2</v>
          </cell>
        </row>
        <row r="11">
          <cell r="A11" t="str">
            <v>Tacoma Power</v>
          </cell>
          <cell r="B11">
            <v>1.1244299619905123E-2</v>
          </cell>
        </row>
        <row r="12">
          <cell r="A12" t="str">
            <v>PUD #1 of Snohomish</v>
          </cell>
          <cell r="B12">
            <v>7.8710097339335858E-3</v>
          </cell>
        </row>
        <row r="13">
          <cell r="A13" t="str">
            <v>Eugene Water and Electric Board</v>
          </cell>
          <cell r="B13">
            <v>5.1851032848375103E-3</v>
          </cell>
        </row>
        <row r="14">
          <cell r="A14" t="str">
            <v>PUD #1 of Cowlitz County</v>
          </cell>
          <cell r="B14">
            <v>2.8621853577940311E-3</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O35"/>
  <sheetViews>
    <sheetView tabSelected="1" zoomScaleNormal="80" workbookViewId="0">
      <pane xSplit="2" ySplit="2" topLeftCell="G3" activePane="bottomRight" state="frozen"/>
      <selection pane="topRight" activeCell="C1" sqref="C1"/>
      <selection pane="bottomLeft" activeCell="A3" sqref="A3"/>
      <selection pane="bottomRight" activeCell="G3" sqref="G3"/>
    </sheetView>
  </sheetViews>
  <sheetFormatPr defaultRowHeight="15"/>
  <cols>
    <col min="1" max="1" width="3.42578125" style="72" customWidth="1"/>
    <col min="2" max="2" width="70.85546875" style="72" customWidth="1"/>
    <col min="3" max="3" width="13.42578125" style="50" customWidth="1"/>
    <col min="4" max="4" width="14.28515625" style="14" customWidth="1"/>
    <col min="5" max="6" width="12.28515625" style="14" customWidth="1"/>
    <col min="7" max="7" width="16.42578125" style="14" customWidth="1"/>
    <col min="8" max="8" width="11.28515625" style="14" customWidth="1"/>
    <col min="9" max="11" width="12.140625" style="14" customWidth="1"/>
    <col min="12" max="12" width="20.7109375" style="14" customWidth="1"/>
    <col min="13" max="13" width="63.5703125" style="53" customWidth="1"/>
    <col min="14" max="14" width="14.42578125" style="14" customWidth="1"/>
    <col min="15" max="15" width="38.85546875" style="14" customWidth="1"/>
    <col min="16" max="16384" width="9.140625" style="14"/>
  </cols>
  <sheetData>
    <row r="1" spans="1:15" s="5" customFormat="1" ht="21.75" customHeight="1">
      <c r="A1" s="99" t="s">
        <v>0</v>
      </c>
      <c r="B1" s="100"/>
      <c r="C1" s="100"/>
      <c r="D1" s="1"/>
      <c r="E1" s="2"/>
      <c r="F1" s="3"/>
      <c r="G1" s="3"/>
      <c r="H1" s="3"/>
      <c r="I1" s="3"/>
      <c r="J1" s="3"/>
      <c r="K1" s="3"/>
      <c r="L1" s="3"/>
      <c r="M1" s="4"/>
    </row>
    <row r="2" spans="1:15" s="5" customFormat="1" ht="60.75" thickBot="1">
      <c r="A2" s="101" t="s">
        <v>1</v>
      </c>
      <c r="B2" s="102"/>
      <c r="C2" s="96" t="s">
        <v>2</v>
      </c>
      <c r="D2" s="6" t="s">
        <v>3</v>
      </c>
      <c r="E2" s="97" t="s">
        <v>4</v>
      </c>
      <c r="F2" s="97" t="s">
        <v>5</v>
      </c>
      <c r="G2" s="97" t="s">
        <v>6</v>
      </c>
      <c r="H2" s="97" t="s">
        <v>7</v>
      </c>
      <c r="I2" s="97" t="s">
        <v>8</v>
      </c>
      <c r="J2" s="97" t="s">
        <v>9</v>
      </c>
      <c r="K2" s="97" t="s">
        <v>10</v>
      </c>
      <c r="L2" s="97" t="s">
        <v>11</v>
      </c>
      <c r="M2" s="98" t="s">
        <v>12</v>
      </c>
      <c r="N2" s="97" t="s">
        <v>13</v>
      </c>
    </row>
    <row r="3" spans="1:15" ht="130.5" customHeight="1" thickTop="1">
      <c r="A3" s="103" t="s">
        <v>14</v>
      </c>
      <c r="B3" s="7" t="s">
        <v>15</v>
      </c>
      <c r="C3" s="8" t="s">
        <v>16</v>
      </c>
      <c r="D3" s="9">
        <v>100000</v>
      </c>
      <c r="E3" s="10">
        <v>100000</v>
      </c>
      <c r="F3" s="10">
        <v>0</v>
      </c>
      <c r="G3" s="10" t="s">
        <v>17</v>
      </c>
      <c r="H3" s="10">
        <f>D3</f>
        <v>100000</v>
      </c>
      <c r="I3" s="11">
        <v>300000</v>
      </c>
      <c r="J3" s="11">
        <v>100000</v>
      </c>
      <c r="K3" s="11">
        <v>100000</v>
      </c>
      <c r="L3" s="11">
        <f t="shared" ref="L3:L18" si="0">SUM(I3:K3,D3)</f>
        <v>600000</v>
      </c>
      <c r="M3" s="12" t="s">
        <v>18</v>
      </c>
      <c r="N3" s="13" t="s">
        <v>19</v>
      </c>
    </row>
    <row r="4" spans="1:15" ht="56.25" customHeight="1">
      <c r="A4" s="104"/>
      <c r="B4" s="15" t="s">
        <v>20</v>
      </c>
      <c r="C4" s="16" t="s">
        <v>16</v>
      </c>
      <c r="D4" s="17">
        <v>500000</v>
      </c>
      <c r="E4" s="18">
        <v>475000</v>
      </c>
      <c r="F4" s="18">
        <v>25000</v>
      </c>
      <c r="G4" s="18" t="s">
        <v>21</v>
      </c>
      <c r="H4" s="18">
        <f t="shared" ref="H4:H18" si="1">D4</f>
        <v>500000</v>
      </c>
      <c r="I4" s="19">
        <v>500000</v>
      </c>
      <c r="J4" s="19">
        <v>250000</v>
      </c>
      <c r="K4" s="19">
        <v>250000</v>
      </c>
      <c r="L4" s="19">
        <f t="shared" si="0"/>
        <v>1500000</v>
      </c>
      <c r="M4" s="20" t="s">
        <v>22</v>
      </c>
      <c r="N4" s="21" t="s">
        <v>23</v>
      </c>
    </row>
    <row r="5" spans="1:15" ht="45">
      <c r="A5" s="104"/>
      <c r="B5" s="15" t="s">
        <v>24</v>
      </c>
      <c r="C5" s="22">
        <v>2011</v>
      </c>
      <c r="D5" s="17">
        <v>100000</v>
      </c>
      <c r="E5" s="18">
        <v>100000</v>
      </c>
      <c r="F5" s="18">
        <v>0</v>
      </c>
      <c r="G5" s="18" t="s">
        <v>17</v>
      </c>
      <c r="H5" s="18">
        <f t="shared" si="1"/>
        <v>100000</v>
      </c>
      <c r="I5" s="19">
        <v>50000</v>
      </c>
      <c r="J5" s="19">
        <v>50000</v>
      </c>
      <c r="K5" s="19">
        <v>50000</v>
      </c>
      <c r="L5" s="19">
        <f t="shared" si="0"/>
        <v>250000</v>
      </c>
      <c r="M5" s="20" t="s">
        <v>25</v>
      </c>
      <c r="N5" s="21" t="s">
        <v>23</v>
      </c>
    </row>
    <row r="6" spans="1:15" ht="51" customHeight="1">
      <c r="A6" s="104"/>
      <c r="B6" s="15" t="s">
        <v>26</v>
      </c>
      <c r="C6" s="22">
        <v>2011</v>
      </c>
      <c r="D6" s="17">
        <v>60000</v>
      </c>
      <c r="E6" s="18">
        <v>60000</v>
      </c>
      <c r="F6" s="18">
        <v>0</v>
      </c>
      <c r="G6" s="23" t="s">
        <v>17</v>
      </c>
      <c r="H6" s="23">
        <f t="shared" si="1"/>
        <v>60000</v>
      </c>
      <c r="I6" s="19">
        <v>10000</v>
      </c>
      <c r="J6" s="19">
        <v>10000</v>
      </c>
      <c r="K6" s="19">
        <v>10000</v>
      </c>
      <c r="L6" s="19">
        <f t="shared" si="0"/>
        <v>90000</v>
      </c>
      <c r="M6" s="20" t="s">
        <v>27</v>
      </c>
      <c r="N6" s="21" t="s">
        <v>23</v>
      </c>
    </row>
    <row r="7" spans="1:15" ht="30.75" thickBot="1">
      <c r="A7" s="105"/>
      <c r="B7" s="15" t="s">
        <v>28</v>
      </c>
      <c r="C7" s="16" t="s">
        <v>16</v>
      </c>
      <c r="D7" s="17">
        <v>20000</v>
      </c>
      <c r="E7" s="18">
        <v>20000</v>
      </c>
      <c r="F7" s="18">
        <v>0</v>
      </c>
      <c r="G7" s="23" t="s">
        <v>17</v>
      </c>
      <c r="H7" s="23">
        <f t="shared" si="1"/>
        <v>20000</v>
      </c>
      <c r="I7" s="19">
        <v>20000</v>
      </c>
      <c r="J7" s="19">
        <v>20000</v>
      </c>
      <c r="K7" s="19">
        <v>20000</v>
      </c>
      <c r="L7" s="19">
        <f t="shared" si="0"/>
        <v>80000</v>
      </c>
      <c r="M7" s="20" t="s">
        <v>29</v>
      </c>
      <c r="N7" s="24" t="s">
        <v>30</v>
      </c>
    </row>
    <row r="8" spans="1:15" ht="45.75" thickTop="1">
      <c r="A8" s="106" t="s">
        <v>31</v>
      </c>
      <c r="B8" s="25" t="s">
        <v>32</v>
      </c>
      <c r="C8" s="26" t="s">
        <v>16</v>
      </c>
      <c r="D8" s="17">
        <v>5000</v>
      </c>
      <c r="E8" s="27">
        <v>0</v>
      </c>
      <c r="F8" s="27">
        <v>5000</v>
      </c>
      <c r="G8" s="27" t="s">
        <v>33</v>
      </c>
      <c r="H8" s="27">
        <f t="shared" si="1"/>
        <v>5000</v>
      </c>
      <c r="I8" s="28">
        <v>5000</v>
      </c>
      <c r="J8" s="28">
        <v>5000</v>
      </c>
      <c r="K8" s="28">
        <v>5000</v>
      </c>
      <c r="L8" s="19">
        <f t="shared" si="0"/>
        <v>20000</v>
      </c>
      <c r="M8" s="29" t="s">
        <v>34</v>
      </c>
      <c r="N8" s="30" t="s">
        <v>35</v>
      </c>
      <c r="O8" s="31"/>
    </row>
    <row r="9" spans="1:15" ht="30">
      <c r="A9" s="106"/>
      <c r="B9" s="25" t="s">
        <v>36</v>
      </c>
      <c r="C9" s="26" t="s">
        <v>16</v>
      </c>
      <c r="D9" s="17">
        <v>15000</v>
      </c>
      <c r="E9" s="27">
        <v>0</v>
      </c>
      <c r="F9" s="27">
        <v>15000</v>
      </c>
      <c r="G9" s="27" t="s">
        <v>33</v>
      </c>
      <c r="H9" s="27">
        <f t="shared" si="1"/>
        <v>15000</v>
      </c>
      <c r="I9" s="28">
        <v>0</v>
      </c>
      <c r="J9" s="28">
        <v>0</v>
      </c>
      <c r="K9" s="28">
        <v>0</v>
      </c>
      <c r="L9" s="19">
        <f t="shared" si="0"/>
        <v>15000</v>
      </c>
      <c r="M9" s="29" t="s">
        <v>37</v>
      </c>
      <c r="N9" s="30" t="s">
        <v>38</v>
      </c>
      <c r="O9" s="31"/>
    </row>
    <row r="10" spans="1:15" ht="30">
      <c r="A10" s="106"/>
      <c r="B10" s="25" t="s">
        <v>39</v>
      </c>
      <c r="C10" s="26"/>
      <c r="D10" s="17">
        <v>5000</v>
      </c>
      <c r="E10" s="27">
        <v>0</v>
      </c>
      <c r="F10" s="27">
        <v>5000</v>
      </c>
      <c r="G10" s="27" t="s">
        <v>33</v>
      </c>
      <c r="H10" s="27">
        <f t="shared" si="1"/>
        <v>5000</v>
      </c>
      <c r="I10" s="28">
        <v>15000</v>
      </c>
      <c r="J10" s="28">
        <v>15000</v>
      </c>
      <c r="K10" s="28">
        <v>15000</v>
      </c>
      <c r="L10" s="19">
        <f t="shared" si="0"/>
        <v>50000</v>
      </c>
      <c r="M10" s="29"/>
      <c r="N10" s="32" t="s">
        <v>38</v>
      </c>
    </row>
    <row r="11" spans="1:15" ht="30">
      <c r="A11" s="106"/>
      <c r="B11" s="25" t="s">
        <v>40</v>
      </c>
      <c r="C11" s="26" t="s">
        <v>16</v>
      </c>
      <c r="D11" s="17">
        <v>5000</v>
      </c>
      <c r="E11" s="27">
        <v>5000</v>
      </c>
      <c r="F11" s="27">
        <v>0</v>
      </c>
      <c r="G11" s="27" t="s">
        <v>41</v>
      </c>
      <c r="H11" s="27">
        <f t="shared" si="1"/>
        <v>5000</v>
      </c>
      <c r="I11" s="28">
        <v>5000</v>
      </c>
      <c r="J11" s="28">
        <v>5000</v>
      </c>
      <c r="K11" s="28">
        <v>5000</v>
      </c>
      <c r="L11" s="19">
        <f t="shared" si="0"/>
        <v>20000</v>
      </c>
      <c r="M11" s="29" t="s">
        <v>37</v>
      </c>
      <c r="N11" s="30" t="s">
        <v>38</v>
      </c>
    </row>
    <row r="12" spans="1:15" ht="150">
      <c r="A12" s="106"/>
      <c r="B12" s="25" t="s">
        <v>42</v>
      </c>
      <c r="C12" s="26" t="s">
        <v>16</v>
      </c>
      <c r="D12" s="17">
        <v>200000</v>
      </c>
      <c r="E12" s="27">
        <v>150000</v>
      </c>
      <c r="F12" s="27">
        <v>50000</v>
      </c>
      <c r="G12" s="27" t="s">
        <v>43</v>
      </c>
      <c r="H12" s="27">
        <f t="shared" si="1"/>
        <v>200000</v>
      </c>
      <c r="I12" s="28">
        <v>300000</v>
      </c>
      <c r="J12" s="28">
        <v>300000</v>
      </c>
      <c r="K12" s="28">
        <v>300000</v>
      </c>
      <c r="L12" s="19">
        <f t="shared" si="0"/>
        <v>1100000</v>
      </c>
      <c r="M12" s="29" t="s">
        <v>37</v>
      </c>
      <c r="N12" s="21" t="s">
        <v>44</v>
      </c>
    </row>
    <row r="13" spans="1:15" ht="94.5" customHeight="1" thickBot="1">
      <c r="A13" s="107"/>
      <c r="B13" s="25" t="s">
        <v>45</v>
      </c>
      <c r="C13" s="26">
        <v>2011</v>
      </c>
      <c r="D13" s="17">
        <v>80000</v>
      </c>
      <c r="E13" s="27">
        <v>80000</v>
      </c>
      <c r="F13" s="27">
        <v>0</v>
      </c>
      <c r="G13" s="27" t="s">
        <v>41</v>
      </c>
      <c r="H13" s="27">
        <f t="shared" si="1"/>
        <v>80000</v>
      </c>
      <c r="I13" s="28">
        <v>0</v>
      </c>
      <c r="J13" s="28">
        <v>0</v>
      </c>
      <c r="K13" s="28">
        <v>0</v>
      </c>
      <c r="L13" s="19">
        <f t="shared" si="0"/>
        <v>80000</v>
      </c>
      <c r="M13" s="29" t="s">
        <v>46</v>
      </c>
      <c r="N13" s="21" t="s">
        <v>44</v>
      </c>
    </row>
    <row r="14" spans="1:15" ht="29.25" customHeight="1" thickTop="1">
      <c r="A14" s="108" t="s">
        <v>47</v>
      </c>
      <c r="B14" s="33" t="s">
        <v>48</v>
      </c>
      <c r="C14" s="34"/>
      <c r="D14" s="17">
        <v>150000</v>
      </c>
      <c r="E14" s="35">
        <v>150000</v>
      </c>
      <c r="F14" s="35">
        <v>0</v>
      </c>
      <c r="G14" s="35" t="s">
        <v>49</v>
      </c>
      <c r="H14" s="35">
        <f t="shared" si="1"/>
        <v>150000</v>
      </c>
      <c r="I14" s="36">
        <v>150000</v>
      </c>
      <c r="J14" s="36">
        <v>150000</v>
      </c>
      <c r="K14" s="36">
        <v>150000</v>
      </c>
      <c r="L14" s="19">
        <f t="shared" si="0"/>
        <v>600000</v>
      </c>
      <c r="M14" s="37"/>
      <c r="N14" s="38" t="s">
        <v>50</v>
      </c>
      <c r="O14" s="31"/>
    </row>
    <row r="15" spans="1:15">
      <c r="A15" s="109"/>
      <c r="B15" s="33" t="s">
        <v>51</v>
      </c>
      <c r="C15" s="34" t="s">
        <v>16</v>
      </c>
      <c r="D15" s="17">
        <v>20000</v>
      </c>
      <c r="E15" s="35">
        <v>20000</v>
      </c>
      <c r="F15" s="35">
        <v>0</v>
      </c>
      <c r="G15" s="35" t="s">
        <v>52</v>
      </c>
      <c r="H15" s="35">
        <f t="shared" si="1"/>
        <v>20000</v>
      </c>
      <c r="I15" s="36">
        <v>20000</v>
      </c>
      <c r="J15" s="36">
        <v>20000</v>
      </c>
      <c r="K15" s="36">
        <v>20000</v>
      </c>
      <c r="L15" s="19">
        <f t="shared" si="0"/>
        <v>80000</v>
      </c>
      <c r="M15" s="37" t="s">
        <v>53</v>
      </c>
      <c r="N15" s="39" t="s">
        <v>50</v>
      </c>
      <c r="O15" s="31"/>
    </row>
    <row r="16" spans="1:15" ht="30">
      <c r="A16" s="109"/>
      <c r="B16" s="33" t="s">
        <v>54</v>
      </c>
      <c r="C16" s="34" t="s">
        <v>16</v>
      </c>
      <c r="D16" s="17">
        <v>100000</v>
      </c>
      <c r="E16" s="35">
        <v>10000</v>
      </c>
      <c r="F16" s="35">
        <v>90000</v>
      </c>
      <c r="G16" s="35" t="s">
        <v>55</v>
      </c>
      <c r="H16" s="35">
        <f t="shared" si="1"/>
        <v>100000</v>
      </c>
      <c r="I16" s="36">
        <v>100000</v>
      </c>
      <c r="J16" s="36">
        <v>100000</v>
      </c>
      <c r="K16" s="36">
        <v>100000</v>
      </c>
      <c r="L16" s="19">
        <f t="shared" si="0"/>
        <v>400000</v>
      </c>
      <c r="M16" s="37" t="s">
        <v>37</v>
      </c>
      <c r="N16" s="39" t="s">
        <v>50</v>
      </c>
      <c r="O16" s="31"/>
    </row>
    <row r="17" spans="1:15" ht="45">
      <c r="A17" s="109"/>
      <c r="B17" s="33" t="s">
        <v>56</v>
      </c>
      <c r="C17" s="34" t="s">
        <v>16</v>
      </c>
      <c r="D17" s="17">
        <v>35000</v>
      </c>
      <c r="E17" s="35">
        <v>0</v>
      </c>
      <c r="F17" s="35">
        <v>35000</v>
      </c>
      <c r="G17" s="35" t="s">
        <v>52</v>
      </c>
      <c r="H17" s="35">
        <f t="shared" si="1"/>
        <v>35000</v>
      </c>
      <c r="I17" s="36">
        <v>35000</v>
      </c>
      <c r="J17" s="36">
        <v>35000</v>
      </c>
      <c r="K17" s="36">
        <v>35000</v>
      </c>
      <c r="L17" s="19">
        <f t="shared" si="0"/>
        <v>140000</v>
      </c>
      <c r="M17" s="37" t="s">
        <v>37</v>
      </c>
      <c r="N17" s="39" t="s">
        <v>50</v>
      </c>
      <c r="O17" s="31"/>
    </row>
    <row r="18" spans="1:15" ht="45.75" thickBot="1">
      <c r="A18" s="110"/>
      <c r="B18" s="40" t="s">
        <v>57</v>
      </c>
      <c r="C18" s="41" t="s">
        <v>16</v>
      </c>
      <c r="D18" s="42">
        <v>5000</v>
      </c>
      <c r="E18" s="43">
        <v>0</v>
      </c>
      <c r="F18" s="43">
        <v>5000</v>
      </c>
      <c r="G18" s="43" t="s">
        <v>58</v>
      </c>
      <c r="H18" s="43">
        <f t="shared" si="1"/>
        <v>5000</v>
      </c>
      <c r="I18" s="44">
        <v>0</v>
      </c>
      <c r="J18" s="44">
        <v>0</v>
      </c>
      <c r="K18" s="44">
        <v>0</v>
      </c>
      <c r="L18" s="45">
        <f t="shared" si="0"/>
        <v>5000</v>
      </c>
      <c r="M18" s="46"/>
      <c r="N18" s="47" t="s">
        <v>50</v>
      </c>
      <c r="O18" s="31"/>
    </row>
    <row r="19" spans="1:15" ht="15.75" thickTop="1">
      <c r="A19" s="48"/>
      <c r="B19" s="49"/>
      <c r="D19" s="51"/>
      <c r="E19" s="52"/>
      <c r="F19" s="52"/>
      <c r="G19" s="52"/>
      <c r="H19" s="52"/>
    </row>
    <row r="20" spans="1:15" ht="15.75">
      <c r="A20" s="48"/>
      <c r="B20" s="54" t="s">
        <v>59</v>
      </c>
      <c r="C20" s="55"/>
      <c r="D20" s="56">
        <f>SUM(D3:D18)</f>
        <v>1400000</v>
      </c>
      <c r="E20" s="57">
        <f>SUM(E3:E18)</f>
        <v>1170000</v>
      </c>
      <c r="F20" s="57">
        <f>SUM(F3:F18)</f>
        <v>230000</v>
      </c>
      <c r="G20" s="57"/>
      <c r="H20" s="57">
        <f>SUM(H3:H18)</f>
        <v>1400000</v>
      </c>
      <c r="I20" s="57">
        <f>SUM(I3:I18)</f>
        <v>1510000</v>
      </c>
      <c r="J20" s="57">
        <f>SUM(J3:J18)</f>
        <v>1060000</v>
      </c>
      <c r="K20" s="57">
        <f>SUM(K3:K18)</f>
        <v>1060000</v>
      </c>
      <c r="L20" s="57">
        <f>SUM(L3:L18)</f>
        <v>5030000</v>
      </c>
      <c r="M20" s="58"/>
      <c r="N20" s="59"/>
    </row>
    <row r="21" spans="1:15" ht="16.5" thickBot="1">
      <c r="A21" s="60"/>
      <c r="B21" s="54"/>
      <c r="C21" s="61"/>
      <c r="D21" s="62"/>
      <c r="M21" s="63"/>
    </row>
    <row r="22" spans="1:15" ht="15.75">
      <c r="A22" s="60"/>
      <c r="B22" s="64" t="s">
        <v>60</v>
      </c>
      <c r="C22" s="65"/>
      <c r="D22" s="66"/>
      <c r="M22" s="63"/>
    </row>
    <row r="23" spans="1:15" ht="15.75">
      <c r="A23" s="60"/>
      <c r="B23" s="67" t="s">
        <v>61</v>
      </c>
      <c r="C23" s="31"/>
      <c r="D23" s="68">
        <f>'[1]NPCC In Kind'!J19</f>
        <v>82600.000000000015</v>
      </c>
      <c r="M23" s="63"/>
    </row>
    <row r="24" spans="1:15" ht="15.75">
      <c r="A24" s="60"/>
      <c r="B24" s="67" t="s">
        <v>62</v>
      </c>
      <c r="C24" s="31"/>
      <c r="D24" s="68">
        <f>'[1]NPCC In Kind'!K19</f>
        <v>105000.00000000001</v>
      </c>
      <c r="M24" s="63"/>
    </row>
    <row r="25" spans="1:15" ht="15.75">
      <c r="A25" s="60"/>
      <c r="B25" s="67" t="s">
        <v>63</v>
      </c>
      <c r="C25" s="31"/>
      <c r="D25" s="68">
        <v>50000</v>
      </c>
      <c r="M25" s="63"/>
    </row>
    <row r="26" spans="1:15" ht="16.5" thickBot="1">
      <c r="A26" s="60"/>
      <c r="B26" s="69" t="s">
        <v>64</v>
      </c>
      <c r="C26" s="70"/>
      <c r="D26" s="71">
        <f>SUM(D23:D25)</f>
        <v>237600.00000000003</v>
      </c>
      <c r="M26" s="63"/>
    </row>
    <row r="27" spans="1:15" ht="16.5" thickBot="1">
      <c r="A27" s="60"/>
      <c r="D27" s="55"/>
      <c r="M27" s="63"/>
    </row>
    <row r="28" spans="1:15" ht="16.5" thickBot="1">
      <c r="A28" s="60"/>
      <c r="B28" s="74" t="s">
        <v>65</v>
      </c>
      <c r="C28" s="75"/>
      <c r="D28" s="76">
        <f>SUM(D20,D26)</f>
        <v>1637600</v>
      </c>
    </row>
    <row r="29" spans="1:15" ht="16.5" thickBot="1">
      <c r="A29" s="60"/>
      <c r="C29" s="55"/>
      <c r="D29" s="73"/>
    </row>
    <row r="30" spans="1:15" ht="15.75">
      <c r="A30" s="60"/>
      <c r="B30" s="77" t="s">
        <v>66</v>
      </c>
      <c r="D30" s="73"/>
    </row>
    <row r="31" spans="1:15" ht="30">
      <c r="A31" s="60"/>
      <c r="B31" s="78" t="s">
        <v>67</v>
      </c>
      <c r="D31" s="59"/>
    </row>
    <row r="32" spans="1:15">
      <c r="A32" s="48"/>
      <c r="B32" s="78" t="s">
        <v>68</v>
      </c>
    </row>
    <row r="33" spans="1:2">
      <c r="A33" s="48"/>
      <c r="B33" s="78" t="s">
        <v>69</v>
      </c>
    </row>
    <row r="34" spans="1:2">
      <c r="A34" s="48"/>
      <c r="B34" s="78" t="s">
        <v>70</v>
      </c>
    </row>
    <row r="35" spans="1:2" ht="15.75" thickBot="1">
      <c r="B35" s="79" t="s">
        <v>71</v>
      </c>
    </row>
  </sheetData>
  <mergeCells count="5">
    <mergeCell ref="A1:C1"/>
    <mergeCell ref="A2:B2"/>
    <mergeCell ref="A3:A7"/>
    <mergeCell ref="A8:A13"/>
    <mergeCell ref="A14:A18"/>
  </mergeCells>
  <pageMargins left="0.35" right="0.28999999999999998" top="0.62" bottom="0.3" header="0.3" footer="0.3"/>
  <pageSetup paperSize="5" scale="44" orientation="landscape" r:id="rId1"/>
  <headerFooter>
    <oddHeader>&amp;CDraft RTF Workplan - 2009&amp;RPage 1 of 2</oddHeader>
  </headerFooter>
</worksheet>
</file>

<file path=xl/worksheets/sheet2.xml><?xml version="1.0" encoding="utf-8"?>
<worksheet xmlns="http://schemas.openxmlformats.org/spreadsheetml/2006/main" xmlns:r="http://schemas.openxmlformats.org/officeDocument/2006/relationships">
  <dimension ref="A3:H20"/>
  <sheetViews>
    <sheetView workbookViewId="0">
      <selection activeCell="D15" sqref="D15"/>
    </sheetView>
  </sheetViews>
  <sheetFormatPr defaultRowHeight="15"/>
  <cols>
    <col min="1" max="1" width="33.85546875" customWidth="1"/>
    <col min="2" max="2" width="13.85546875" customWidth="1"/>
    <col min="3" max="4" width="13.5703125" customWidth="1"/>
    <col min="5" max="5" width="12.5703125" customWidth="1"/>
    <col min="257" max="257" width="33.85546875" customWidth="1"/>
    <col min="258" max="258" width="13.85546875" customWidth="1"/>
    <col min="259" max="260" width="13.5703125" customWidth="1"/>
    <col min="261" max="261" width="12.5703125" customWidth="1"/>
    <col min="513" max="513" width="33.85546875" customWidth="1"/>
    <col min="514" max="514" width="13.85546875" customWidth="1"/>
    <col min="515" max="516" width="13.5703125" customWidth="1"/>
    <col min="517" max="517" width="12.5703125" customWidth="1"/>
    <col min="769" max="769" width="33.85546875" customWidth="1"/>
    <col min="770" max="770" width="13.85546875" customWidth="1"/>
    <col min="771" max="772" width="13.5703125" customWidth="1"/>
    <col min="773" max="773" width="12.5703125" customWidth="1"/>
    <col min="1025" max="1025" width="33.85546875" customWidth="1"/>
    <col min="1026" max="1026" width="13.85546875" customWidth="1"/>
    <col min="1027" max="1028" width="13.5703125" customWidth="1"/>
    <col min="1029" max="1029" width="12.5703125" customWidth="1"/>
    <col min="1281" max="1281" width="33.85546875" customWidth="1"/>
    <col min="1282" max="1282" width="13.85546875" customWidth="1"/>
    <col min="1283" max="1284" width="13.5703125" customWidth="1"/>
    <col min="1285" max="1285" width="12.5703125" customWidth="1"/>
    <col min="1537" max="1537" width="33.85546875" customWidth="1"/>
    <col min="1538" max="1538" width="13.85546875" customWidth="1"/>
    <col min="1539" max="1540" width="13.5703125" customWidth="1"/>
    <col min="1541" max="1541" width="12.5703125" customWidth="1"/>
    <col min="1793" max="1793" width="33.85546875" customWidth="1"/>
    <col min="1794" max="1794" width="13.85546875" customWidth="1"/>
    <col min="1795" max="1796" width="13.5703125" customWidth="1"/>
    <col min="1797" max="1797" width="12.5703125" customWidth="1"/>
    <col min="2049" max="2049" width="33.85546875" customWidth="1"/>
    <col min="2050" max="2050" width="13.85546875" customWidth="1"/>
    <col min="2051" max="2052" width="13.5703125" customWidth="1"/>
    <col min="2053" max="2053" width="12.5703125" customWidth="1"/>
    <col min="2305" max="2305" width="33.85546875" customWidth="1"/>
    <col min="2306" max="2306" width="13.85546875" customWidth="1"/>
    <col min="2307" max="2308" width="13.5703125" customWidth="1"/>
    <col min="2309" max="2309" width="12.5703125" customWidth="1"/>
    <col min="2561" max="2561" width="33.85546875" customWidth="1"/>
    <col min="2562" max="2562" width="13.85546875" customWidth="1"/>
    <col min="2563" max="2564" width="13.5703125" customWidth="1"/>
    <col min="2565" max="2565" width="12.5703125" customWidth="1"/>
    <col min="2817" max="2817" width="33.85546875" customWidth="1"/>
    <col min="2818" max="2818" width="13.85546875" customWidth="1"/>
    <col min="2819" max="2820" width="13.5703125" customWidth="1"/>
    <col min="2821" max="2821" width="12.5703125" customWidth="1"/>
    <col min="3073" max="3073" width="33.85546875" customWidth="1"/>
    <col min="3074" max="3074" width="13.85546875" customWidth="1"/>
    <col min="3075" max="3076" width="13.5703125" customWidth="1"/>
    <col min="3077" max="3077" width="12.5703125" customWidth="1"/>
    <col min="3329" max="3329" width="33.85546875" customWidth="1"/>
    <col min="3330" max="3330" width="13.85546875" customWidth="1"/>
    <col min="3331" max="3332" width="13.5703125" customWidth="1"/>
    <col min="3333" max="3333" width="12.5703125" customWidth="1"/>
    <col min="3585" max="3585" width="33.85546875" customWidth="1"/>
    <col min="3586" max="3586" width="13.85546875" customWidth="1"/>
    <col min="3587" max="3588" width="13.5703125" customWidth="1"/>
    <col min="3589" max="3589" width="12.5703125" customWidth="1"/>
    <col min="3841" max="3841" width="33.85546875" customWidth="1"/>
    <col min="3842" max="3842" width="13.85546875" customWidth="1"/>
    <col min="3843" max="3844" width="13.5703125" customWidth="1"/>
    <col min="3845" max="3845" width="12.5703125" customWidth="1"/>
    <col min="4097" max="4097" width="33.85546875" customWidth="1"/>
    <col min="4098" max="4098" width="13.85546875" customWidth="1"/>
    <col min="4099" max="4100" width="13.5703125" customWidth="1"/>
    <col min="4101" max="4101" width="12.5703125" customWidth="1"/>
    <col min="4353" max="4353" width="33.85546875" customWidth="1"/>
    <col min="4354" max="4354" width="13.85546875" customWidth="1"/>
    <col min="4355" max="4356" width="13.5703125" customWidth="1"/>
    <col min="4357" max="4357" width="12.5703125" customWidth="1"/>
    <col min="4609" max="4609" width="33.85546875" customWidth="1"/>
    <col min="4610" max="4610" width="13.85546875" customWidth="1"/>
    <col min="4611" max="4612" width="13.5703125" customWidth="1"/>
    <col min="4613" max="4613" width="12.5703125" customWidth="1"/>
    <col min="4865" max="4865" width="33.85546875" customWidth="1"/>
    <col min="4866" max="4866" width="13.85546875" customWidth="1"/>
    <col min="4867" max="4868" width="13.5703125" customWidth="1"/>
    <col min="4869" max="4869" width="12.5703125" customWidth="1"/>
    <col min="5121" max="5121" width="33.85546875" customWidth="1"/>
    <col min="5122" max="5122" width="13.85546875" customWidth="1"/>
    <col min="5123" max="5124" width="13.5703125" customWidth="1"/>
    <col min="5125" max="5125" width="12.5703125" customWidth="1"/>
    <col min="5377" max="5377" width="33.85546875" customWidth="1"/>
    <col min="5378" max="5378" width="13.85546875" customWidth="1"/>
    <col min="5379" max="5380" width="13.5703125" customWidth="1"/>
    <col min="5381" max="5381" width="12.5703125" customWidth="1"/>
    <col min="5633" max="5633" width="33.85546875" customWidth="1"/>
    <col min="5634" max="5634" width="13.85546875" customWidth="1"/>
    <col min="5635" max="5636" width="13.5703125" customWidth="1"/>
    <col min="5637" max="5637" width="12.5703125" customWidth="1"/>
    <col min="5889" max="5889" width="33.85546875" customWidth="1"/>
    <col min="5890" max="5890" width="13.85546875" customWidth="1"/>
    <col min="5891" max="5892" width="13.5703125" customWidth="1"/>
    <col min="5893" max="5893" width="12.5703125" customWidth="1"/>
    <col min="6145" max="6145" width="33.85546875" customWidth="1"/>
    <col min="6146" max="6146" width="13.85546875" customWidth="1"/>
    <col min="6147" max="6148" width="13.5703125" customWidth="1"/>
    <col min="6149" max="6149" width="12.5703125" customWidth="1"/>
    <col min="6401" max="6401" width="33.85546875" customWidth="1"/>
    <col min="6402" max="6402" width="13.85546875" customWidth="1"/>
    <col min="6403" max="6404" width="13.5703125" customWidth="1"/>
    <col min="6405" max="6405" width="12.5703125" customWidth="1"/>
    <col min="6657" max="6657" width="33.85546875" customWidth="1"/>
    <col min="6658" max="6658" width="13.85546875" customWidth="1"/>
    <col min="6659" max="6660" width="13.5703125" customWidth="1"/>
    <col min="6661" max="6661" width="12.5703125" customWidth="1"/>
    <col min="6913" max="6913" width="33.85546875" customWidth="1"/>
    <col min="6914" max="6914" width="13.85546875" customWidth="1"/>
    <col min="6915" max="6916" width="13.5703125" customWidth="1"/>
    <col min="6917" max="6917" width="12.5703125" customWidth="1"/>
    <col min="7169" max="7169" width="33.85546875" customWidth="1"/>
    <col min="7170" max="7170" width="13.85546875" customWidth="1"/>
    <col min="7171" max="7172" width="13.5703125" customWidth="1"/>
    <col min="7173" max="7173" width="12.5703125" customWidth="1"/>
    <col min="7425" max="7425" width="33.85546875" customWidth="1"/>
    <col min="7426" max="7426" width="13.85546875" customWidth="1"/>
    <col min="7427" max="7428" width="13.5703125" customWidth="1"/>
    <col min="7429" max="7429" width="12.5703125" customWidth="1"/>
    <col min="7681" max="7681" width="33.85546875" customWidth="1"/>
    <col min="7682" max="7682" width="13.85546875" customWidth="1"/>
    <col min="7683" max="7684" width="13.5703125" customWidth="1"/>
    <col min="7685" max="7685" width="12.5703125" customWidth="1"/>
    <col min="7937" max="7937" width="33.85546875" customWidth="1"/>
    <col min="7938" max="7938" width="13.85546875" customWidth="1"/>
    <col min="7939" max="7940" width="13.5703125" customWidth="1"/>
    <col min="7941" max="7941" width="12.5703125" customWidth="1"/>
    <col min="8193" max="8193" width="33.85546875" customWidth="1"/>
    <col min="8194" max="8194" width="13.85546875" customWidth="1"/>
    <col min="8195" max="8196" width="13.5703125" customWidth="1"/>
    <col min="8197" max="8197" width="12.5703125" customWidth="1"/>
    <col min="8449" max="8449" width="33.85546875" customWidth="1"/>
    <col min="8450" max="8450" width="13.85546875" customWidth="1"/>
    <col min="8451" max="8452" width="13.5703125" customWidth="1"/>
    <col min="8453" max="8453" width="12.5703125" customWidth="1"/>
    <col min="8705" max="8705" width="33.85546875" customWidth="1"/>
    <col min="8706" max="8706" width="13.85546875" customWidth="1"/>
    <col min="8707" max="8708" width="13.5703125" customWidth="1"/>
    <col min="8709" max="8709" width="12.5703125" customWidth="1"/>
    <col min="8961" max="8961" width="33.85546875" customWidth="1"/>
    <col min="8962" max="8962" width="13.85546875" customWidth="1"/>
    <col min="8963" max="8964" width="13.5703125" customWidth="1"/>
    <col min="8965" max="8965" width="12.5703125" customWidth="1"/>
    <col min="9217" max="9217" width="33.85546875" customWidth="1"/>
    <col min="9218" max="9218" width="13.85546875" customWidth="1"/>
    <col min="9219" max="9220" width="13.5703125" customWidth="1"/>
    <col min="9221" max="9221" width="12.5703125" customWidth="1"/>
    <col min="9473" max="9473" width="33.85546875" customWidth="1"/>
    <col min="9474" max="9474" width="13.85546875" customWidth="1"/>
    <col min="9475" max="9476" width="13.5703125" customWidth="1"/>
    <col min="9477" max="9477" width="12.5703125" customWidth="1"/>
    <col min="9729" max="9729" width="33.85546875" customWidth="1"/>
    <col min="9730" max="9730" width="13.85546875" customWidth="1"/>
    <col min="9731" max="9732" width="13.5703125" customWidth="1"/>
    <col min="9733" max="9733" width="12.5703125" customWidth="1"/>
    <col min="9985" max="9985" width="33.85546875" customWidth="1"/>
    <col min="9986" max="9986" width="13.85546875" customWidth="1"/>
    <col min="9987" max="9988" width="13.5703125" customWidth="1"/>
    <col min="9989" max="9989" width="12.5703125" customWidth="1"/>
    <col min="10241" max="10241" width="33.85546875" customWidth="1"/>
    <col min="10242" max="10242" width="13.85546875" customWidth="1"/>
    <col min="10243" max="10244" width="13.5703125" customWidth="1"/>
    <col min="10245" max="10245" width="12.5703125" customWidth="1"/>
    <col min="10497" max="10497" width="33.85546875" customWidth="1"/>
    <col min="10498" max="10498" width="13.85546875" customWidth="1"/>
    <col min="10499" max="10500" width="13.5703125" customWidth="1"/>
    <col min="10501" max="10501" width="12.5703125" customWidth="1"/>
    <col min="10753" max="10753" width="33.85546875" customWidth="1"/>
    <col min="10754" max="10754" width="13.85546875" customWidth="1"/>
    <col min="10755" max="10756" width="13.5703125" customWidth="1"/>
    <col min="10757" max="10757" width="12.5703125" customWidth="1"/>
    <col min="11009" max="11009" width="33.85546875" customWidth="1"/>
    <col min="11010" max="11010" width="13.85546875" customWidth="1"/>
    <col min="11011" max="11012" width="13.5703125" customWidth="1"/>
    <col min="11013" max="11013" width="12.5703125" customWidth="1"/>
    <col min="11265" max="11265" width="33.85546875" customWidth="1"/>
    <col min="11266" max="11266" width="13.85546875" customWidth="1"/>
    <col min="11267" max="11268" width="13.5703125" customWidth="1"/>
    <col min="11269" max="11269" width="12.5703125" customWidth="1"/>
    <col min="11521" max="11521" width="33.85546875" customWidth="1"/>
    <col min="11522" max="11522" width="13.85546875" customWidth="1"/>
    <col min="11523" max="11524" width="13.5703125" customWidth="1"/>
    <col min="11525" max="11525" width="12.5703125" customWidth="1"/>
    <col min="11777" max="11777" width="33.85546875" customWidth="1"/>
    <col min="11778" max="11778" width="13.85546875" customWidth="1"/>
    <col min="11779" max="11780" width="13.5703125" customWidth="1"/>
    <col min="11781" max="11781" width="12.5703125" customWidth="1"/>
    <col min="12033" max="12033" width="33.85546875" customWidth="1"/>
    <col min="12034" max="12034" width="13.85546875" customWidth="1"/>
    <col min="12035" max="12036" width="13.5703125" customWidth="1"/>
    <col min="12037" max="12037" width="12.5703125" customWidth="1"/>
    <col min="12289" max="12289" width="33.85546875" customWidth="1"/>
    <col min="12290" max="12290" width="13.85546875" customWidth="1"/>
    <col min="12291" max="12292" width="13.5703125" customWidth="1"/>
    <col min="12293" max="12293" width="12.5703125" customWidth="1"/>
    <col min="12545" max="12545" width="33.85546875" customWidth="1"/>
    <col min="12546" max="12546" width="13.85546875" customWidth="1"/>
    <col min="12547" max="12548" width="13.5703125" customWidth="1"/>
    <col min="12549" max="12549" width="12.5703125" customWidth="1"/>
    <col min="12801" max="12801" width="33.85546875" customWidth="1"/>
    <col min="12802" max="12802" width="13.85546875" customWidth="1"/>
    <col min="12803" max="12804" width="13.5703125" customWidth="1"/>
    <col min="12805" max="12805" width="12.5703125" customWidth="1"/>
    <col min="13057" max="13057" width="33.85546875" customWidth="1"/>
    <col min="13058" max="13058" width="13.85546875" customWidth="1"/>
    <col min="13059" max="13060" width="13.5703125" customWidth="1"/>
    <col min="13061" max="13061" width="12.5703125" customWidth="1"/>
    <col min="13313" max="13313" width="33.85546875" customWidth="1"/>
    <col min="13314" max="13314" width="13.85546875" customWidth="1"/>
    <col min="13315" max="13316" width="13.5703125" customWidth="1"/>
    <col min="13317" max="13317" width="12.5703125" customWidth="1"/>
    <col min="13569" max="13569" width="33.85546875" customWidth="1"/>
    <col min="13570" max="13570" width="13.85546875" customWidth="1"/>
    <col min="13571" max="13572" width="13.5703125" customWidth="1"/>
    <col min="13573" max="13573" width="12.5703125" customWidth="1"/>
    <col min="13825" max="13825" width="33.85546875" customWidth="1"/>
    <col min="13826" max="13826" width="13.85546875" customWidth="1"/>
    <col min="13827" max="13828" width="13.5703125" customWidth="1"/>
    <col min="13829" max="13829" width="12.5703125" customWidth="1"/>
    <col min="14081" max="14081" width="33.85546875" customWidth="1"/>
    <col min="14082" max="14082" width="13.85546875" customWidth="1"/>
    <col min="14083" max="14084" width="13.5703125" customWidth="1"/>
    <col min="14085" max="14085" width="12.5703125" customWidth="1"/>
    <col min="14337" max="14337" width="33.85546875" customWidth="1"/>
    <col min="14338" max="14338" width="13.85546875" customWidth="1"/>
    <col min="14339" max="14340" width="13.5703125" customWidth="1"/>
    <col min="14341" max="14341" width="12.5703125" customWidth="1"/>
    <col min="14593" max="14593" width="33.85546875" customWidth="1"/>
    <col min="14594" max="14594" width="13.85546875" customWidth="1"/>
    <col min="14595" max="14596" width="13.5703125" customWidth="1"/>
    <col min="14597" max="14597" width="12.5703125" customWidth="1"/>
    <col min="14849" max="14849" width="33.85546875" customWidth="1"/>
    <col min="14850" max="14850" width="13.85546875" customWidth="1"/>
    <col min="14851" max="14852" width="13.5703125" customWidth="1"/>
    <col min="14853" max="14853" width="12.5703125" customWidth="1"/>
    <col min="15105" max="15105" width="33.85546875" customWidth="1"/>
    <col min="15106" max="15106" width="13.85546875" customWidth="1"/>
    <col min="15107" max="15108" width="13.5703125" customWidth="1"/>
    <col min="15109" max="15109" width="12.5703125" customWidth="1"/>
    <col min="15361" max="15361" width="33.85546875" customWidth="1"/>
    <col min="15362" max="15362" width="13.85546875" customWidth="1"/>
    <col min="15363" max="15364" width="13.5703125" customWidth="1"/>
    <col min="15365" max="15365" width="12.5703125" customWidth="1"/>
    <col min="15617" max="15617" width="33.85546875" customWidth="1"/>
    <col min="15618" max="15618" width="13.85546875" customWidth="1"/>
    <col min="15619" max="15620" width="13.5703125" customWidth="1"/>
    <col min="15621" max="15621" width="12.5703125" customWidth="1"/>
    <col min="15873" max="15873" width="33.85546875" customWidth="1"/>
    <col min="15874" max="15874" width="13.85546875" customWidth="1"/>
    <col min="15875" max="15876" width="13.5703125" customWidth="1"/>
    <col min="15877" max="15877" width="12.5703125" customWidth="1"/>
    <col min="16129" max="16129" width="33.85546875" customWidth="1"/>
    <col min="16130" max="16130" width="13.85546875" customWidth="1"/>
    <col min="16131" max="16132" width="13.5703125" customWidth="1"/>
    <col min="16133" max="16133" width="12.5703125" customWidth="1"/>
  </cols>
  <sheetData>
    <row r="3" spans="1:8">
      <c r="A3" s="80" t="s">
        <v>72</v>
      </c>
      <c r="B3" s="81">
        <f>'[2]Funding Share What-Ifs'!P3</f>
        <v>1400000</v>
      </c>
    </row>
    <row r="4" spans="1:8" ht="15.75" thickBot="1"/>
    <row r="5" spans="1:8" ht="60">
      <c r="A5" s="82" t="s">
        <v>73</v>
      </c>
      <c r="B5" s="83" t="s">
        <v>74</v>
      </c>
      <c r="C5" s="83" t="s">
        <v>75</v>
      </c>
      <c r="D5" s="84" t="s">
        <v>76</v>
      </c>
      <c r="E5" s="85"/>
      <c r="F5" s="85"/>
      <c r="G5" s="85"/>
      <c r="H5" s="85"/>
    </row>
    <row r="6" spans="1:8">
      <c r="A6" s="86" t="str">
        <f>'[2]NEEA Shares 2010'!A2</f>
        <v>Bonneville Power Administration</v>
      </c>
      <c r="B6" s="87">
        <f>'[2]NEEA Shares 2010'!B2</f>
        <v>0.35491098436645985</v>
      </c>
      <c r="C6" s="88">
        <f>$B$3*B6</f>
        <v>496875.37811304379</v>
      </c>
      <c r="D6" s="89">
        <f>ROUND(C6,-2)</f>
        <v>496900</v>
      </c>
    </row>
    <row r="7" spans="1:8">
      <c r="A7" s="86" t="str">
        <f>'[2]NEEA Shares 2010'!A3</f>
        <v>Energy Trust of Oregon</v>
      </c>
      <c r="B7" s="87">
        <f>'[2]NEEA Shares 2010'!B3</f>
        <v>0.20525957851608623</v>
      </c>
      <c r="C7" s="88">
        <f t="shared" ref="C7:C18" si="0">$B$3*B7</f>
        <v>287363.40992252075</v>
      </c>
      <c r="D7" s="89">
        <f t="shared" ref="D7:D18" si="1">ROUND(C7,-2)</f>
        <v>287400</v>
      </c>
    </row>
    <row r="8" spans="1:8">
      <c r="A8" s="86" t="str">
        <f>'[2]NEEA Shares 2010'!A4</f>
        <v>Puget Sound Energy</v>
      </c>
      <c r="B8" s="87">
        <f>'[2]NEEA Shares 2010'!B4</f>
        <v>0.13718045536284248</v>
      </c>
      <c r="C8" s="88">
        <f t="shared" si="0"/>
        <v>192052.63750797947</v>
      </c>
      <c r="D8" s="89">
        <f t="shared" si="1"/>
        <v>192100</v>
      </c>
    </row>
    <row r="9" spans="1:8">
      <c r="A9" s="86" t="str">
        <f>'[2]NEEA Shares 2010'!A5</f>
        <v>Idaho Power Company</v>
      </c>
      <c r="B9" s="87">
        <f>'[2]NEEA Shares 2010'!B5</f>
        <v>8.6172223450727434E-2</v>
      </c>
      <c r="C9" s="88">
        <f t="shared" si="0"/>
        <v>120641.11283101841</v>
      </c>
      <c r="D9" s="89">
        <f t="shared" si="1"/>
        <v>120600</v>
      </c>
    </row>
    <row r="10" spans="1:8">
      <c r="A10" s="86" t="str">
        <f>'[2]NEEA Shares 2010'!A6</f>
        <v>Avista Corporation, Inc</v>
      </c>
      <c r="B10" s="87">
        <f>'[2]NEEA Shares 2010'!B6</f>
        <v>5.5301509948806102E-2</v>
      </c>
      <c r="C10" s="88">
        <f t="shared" si="0"/>
        <v>77422.113928328545</v>
      </c>
      <c r="D10" s="89">
        <f t="shared" si="1"/>
        <v>77400</v>
      </c>
    </row>
    <row r="11" spans="1:8">
      <c r="A11" s="86" t="str">
        <f>'[2]NEEA Shares 2010'!A7</f>
        <v>PacifiCorp</v>
      </c>
      <c r="B11" s="87">
        <f>'[2]NEEA Shares 2010'!B7</f>
        <v>4.5079419385255989E-2</v>
      </c>
      <c r="C11" s="88">
        <f t="shared" si="0"/>
        <v>63111.187139358386</v>
      </c>
      <c r="D11" s="89">
        <f t="shared" si="1"/>
        <v>63100</v>
      </c>
    </row>
    <row r="12" spans="1:8">
      <c r="A12" s="86" t="str">
        <f>'[2]NEEA Shares 2010'!A8</f>
        <v>NorthWestern Energy</v>
      </c>
      <c r="B12" s="87">
        <f>'[2]NEEA Shares 2010'!B8</f>
        <v>3.8128397802041913E-2</v>
      </c>
      <c r="C12" s="88">
        <f t="shared" si="0"/>
        <v>53379.75692285868</v>
      </c>
      <c r="D12" s="89">
        <f t="shared" si="1"/>
        <v>53400</v>
      </c>
    </row>
    <row r="13" spans="1:8">
      <c r="A13" s="86" t="str">
        <f>'[2]NEEA Shares 2010'!A9</f>
        <v>Seattle City Light</v>
      </c>
      <c r="B13" s="87">
        <f>'[2]NEEA Shares 2010'!B9</f>
        <v>3.7208409651322404E-2</v>
      </c>
      <c r="C13" s="88">
        <f t="shared" si="0"/>
        <v>52091.773511851366</v>
      </c>
      <c r="D13" s="89">
        <f t="shared" si="1"/>
        <v>52100</v>
      </c>
    </row>
    <row r="14" spans="1:8">
      <c r="A14" s="86" t="str">
        <f>'[2]NEEA Shares 2010'!A10</f>
        <v>Clark Public Utilities</v>
      </c>
      <c r="B14" s="87">
        <f>'[2]NEEA Shares 2010'!B10</f>
        <v>1.3596423519987317E-2</v>
      </c>
      <c r="C14" s="88">
        <f t="shared" si="0"/>
        <v>19034.992927982243</v>
      </c>
      <c r="D14" s="89">
        <f t="shared" si="1"/>
        <v>19000</v>
      </c>
    </row>
    <row r="15" spans="1:8">
      <c r="A15" s="86" t="str">
        <f>'[2]NEEA Shares 2010'!A11</f>
        <v>Tacoma Power</v>
      </c>
      <c r="B15" s="87">
        <f>'[2]NEEA Shares 2010'!B11</f>
        <v>1.1244299619905123E-2</v>
      </c>
      <c r="C15" s="88">
        <f t="shared" si="0"/>
        <v>15742.019467867172</v>
      </c>
      <c r="D15" s="89">
        <f t="shared" si="1"/>
        <v>15700</v>
      </c>
    </row>
    <row r="16" spans="1:8">
      <c r="A16" s="86" t="str">
        <f>'[2]NEEA Shares 2010'!A12</f>
        <v>PUD #1 of Snohomish</v>
      </c>
      <c r="B16" s="87">
        <f>'[2]NEEA Shares 2010'!B12</f>
        <v>7.8710097339335858E-3</v>
      </c>
      <c r="C16" s="88">
        <f t="shared" si="0"/>
        <v>11019.41362750702</v>
      </c>
      <c r="D16" s="89">
        <f t="shared" si="1"/>
        <v>11000</v>
      </c>
    </row>
    <row r="17" spans="1:4">
      <c r="A17" s="86" t="str">
        <f>'[2]NEEA Shares 2010'!A13</f>
        <v>Eugene Water and Electric Board</v>
      </c>
      <c r="B17" s="87">
        <f>'[2]NEEA Shares 2010'!B13</f>
        <v>5.1851032848375103E-3</v>
      </c>
      <c r="C17" s="88">
        <f t="shared" si="0"/>
        <v>7259.1445987725147</v>
      </c>
      <c r="D17" s="89">
        <f t="shared" si="1"/>
        <v>7300</v>
      </c>
    </row>
    <row r="18" spans="1:4">
      <c r="A18" s="86" t="str">
        <f>'[2]NEEA Shares 2010'!A14</f>
        <v>PUD #1 of Cowlitz County</v>
      </c>
      <c r="B18" s="87">
        <f>'[2]NEEA Shares 2010'!B14</f>
        <v>2.8621853577940311E-3</v>
      </c>
      <c r="C18" s="88">
        <f t="shared" si="0"/>
        <v>4007.0595009116437</v>
      </c>
      <c r="D18" s="89">
        <f t="shared" si="1"/>
        <v>4000</v>
      </c>
    </row>
    <row r="19" spans="1:4">
      <c r="A19" s="86"/>
      <c r="B19" s="90"/>
      <c r="C19" s="90"/>
      <c r="D19" s="91"/>
    </row>
    <row r="20" spans="1:4" ht="15.75" thickBot="1">
      <c r="A20" s="92" t="s">
        <v>59</v>
      </c>
      <c r="B20" s="93">
        <f>SUM(B6:B18)</f>
        <v>1</v>
      </c>
      <c r="C20" s="94">
        <f>SUM(C6:C18)</f>
        <v>1400000.0000000002</v>
      </c>
      <c r="D20" s="95">
        <f>SUM(D6:D18)</f>
        <v>1400000</v>
      </c>
    </row>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2011 Final Budget</vt:lpstr>
      <vt:lpstr>2011 Proposed Funding </vt:lpstr>
      <vt:lpstr>'2011 Final Budget'!Print_Area</vt:lpstr>
    </vt:vector>
  </TitlesOfParts>
  <Company>Northwest Power and Conservation Council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Gillian Charles</dc:creator>
  <cp:lastModifiedBy>Gillian Charles</cp:lastModifiedBy>
  <dcterms:created xsi:type="dcterms:W3CDTF">2010-11-30T20:23:00Z</dcterms:created>
  <dcterms:modified xsi:type="dcterms:W3CDTF">2010-12-09T23:58:20Z</dcterms:modified>
</cp:coreProperties>
</file>